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4425" activeTab="0"/>
  </bookViews>
  <sheets>
    <sheet name="Deckblatt" sheetId="1" r:id="rId1"/>
    <sheet name="Inhaltsverzeichnis" sheetId="2" r:id="rId2"/>
    <sheet name="A. Ausbildungsverh. Landwirt" sheetId="3" r:id="rId3"/>
    <sheet name="Fachkraft Agrarservice" sheetId="4" r:id="rId4"/>
    <sheet name="Winzer" sheetId="5" r:id="rId5"/>
    <sheet name="LW-Fachwerker" sheetId="6" r:id="rId6"/>
    <sheet name="Tierwirt" sheetId="7" r:id="rId7"/>
    <sheet name="Fischwirt" sheetId="8" r:id="rId8"/>
    <sheet name="Pferdewirt" sheetId="9" r:id="rId9"/>
    <sheet name="Gärtner" sheetId="10" r:id="rId10"/>
    <sheet name="Gaba-Fachwerker" sheetId="11" r:id="rId11"/>
    <sheet name="Revierjäger" sheetId="12" r:id="rId12"/>
    <sheet name="Forstwirt" sheetId="13" r:id="rId13"/>
    <sheet name="Molkereifach-" sheetId="14" r:id="rId14"/>
    <sheet name="Lw. Laborant" sheetId="15" r:id="rId15"/>
    <sheet name="Milchw.Laborant" sheetId="16" r:id="rId16"/>
    <sheet name="Hauswirtschaft" sheetId="17" r:id="rId17"/>
    <sheet name="B. Entwicklung" sheetId="18" r:id="rId18"/>
    <sheet name="C. Prüf.i.d.berufl. Fortbildung" sheetId="19" r:id="rId19"/>
    <sheet name="D. Verträge nach Vorbildung" sheetId="20" r:id="rId20"/>
    <sheet name="E. Vorz.gel.AVe" sheetId="21" r:id="rId21"/>
    <sheet name="F. Ausl. Auszubildende" sheetId="22" r:id="rId22"/>
    <sheet name="G. und H. Ausbilder Ausbildungs" sheetId="23" r:id="rId23"/>
  </sheets>
  <externalReferences>
    <externalReference r:id="rId26"/>
  </externalReferences>
  <definedNames>
    <definedName name="A_____Ausbildungsberufe___Deckblatt" localSheetId="0">'Deckblatt'!#REF!</definedName>
    <definedName name="A_____Ausbildungsberufe___Deckblatt">'Inhaltsverzeichnis'!$B$10</definedName>
    <definedName name="B._Entwicklung_der_Ausbildungsberufe" localSheetId="17">'B. Entwicklung'!$A$3</definedName>
    <definedName name="B._Entwicklung_der_Ausbildungsberufe">#REF!</definedName>
    <definedName name="Baden_Württemberg">#REF!</definedName>
    <definedName name="Bayern">#REF!</definedName>
    <definedName name="Berlin">#REF!</definedName>
    <definedName name="Brandenburg">#REF!</definedName>
    <definedName name="Bremen">#REF!</definedName>
    <definedName name="Brenner\_in" localSheetId="21">'F. Ausl. Auszubildende'!$A$6</definedName>
    <definedName name="Brenner\_in">#REF!</definedName>
    <definedName name="C.__Prüfungen_in_der_beruflichen_Fortbildung______46_BBiG">'C. Prüf.i.d.berufl. Fortbildung'!$A$5</definedName>
    <definedName name="D.neu_abgeschlosse_Ausbildungsverträge">'D. Verträge nach Vorbildung'!$D$3</definedName>
    <definedName name="_xlnm.Print_Area" localSheetId="2">'A. Ausbildungsverh. Landwirt'!$A$3:$W$36</definedName>
    <definedName name="_xlnm.Print_Area" localSheetId="17">'B. Entwicklung'!$A$1:$G$283</definedName>
    <definedName name="_xlnm.Print_Area" localSheetId="18">'C. Prüf.i.d.berufl. Fortbildung'!$A$1:$J$43</definedName>
    <definedName name="_xlnm.Print_Area" localSheetId="19">'D. Verträge nach Vorbildung'!$A$1:$M$30</definedName>
    <definedName name="_xlnm.Print_Area" localSheetId="0">'Deckblatt'!$A$1:$N$31</definedName>
    <definedName name="_xlnm.Print_Area" localSheetId="20">'E. Vorz.gel.AVe'!$A$2:$I$34</definedName>
    <definedName name="_xlnm.Print_Area" localSheetId="21">'F. Ausl. Auszubildende'!$B$2:$E$83</definedName>
    <definedName name="_xlnm.Print_Area" localSheetId="3">'Fachkraft Agrarservice'!$A$2:$O$30</definedName>
    <definedName name="_xlnm.Print_Area" localSheetId="7">'Fischwirt'!$A$2:$X$152</definedName>
    <definedName name="_xlnm.Print_Area" localSheetId="12">'Forstwirt'!$A$1:$W$30</definedName>
    <definedName name="_xlnm.Print_Area" localSheetId="22">'G. und H. Ausbilder Ausbildungs'!$A$2:$N$38</definedName>
    <definedName name="_xlnm.Print_Area" localSheetId="10">'Gaba-Fachwerker'!$A$2:$O$31</definedName>
    <definedName name="_xlnm.Print_Area" localSheetId="9">'Gärtner'!$A$2:$X$210</definedName>
    <definedName name="_xlnm.Print_Area" localSheetId="16">'Hauswirtschaft'!$A$2:$W$30</definedName>
    <definedName name="_xlnm.Print_Area" localSheetId="1">'Inhaltsverzeichnis'!$A$1:$O$74</definedName>
    <definedName name="_xlnm.Print_Area" localSheetId="14">'Lw. Laborant'!$A$2:$O$30</definedName>
    <definedName name="_xlnm.Print_Area" localSheetId="5">'LW-Fachwerker'!$A$2:$O$30</definedName>
    <definedName name="_xlnm.Print_Area" localSheetId="15">'Milchw.Laborant'!$A$2:$W$30</definedName>
    <definedName name="_xlnm.Print_Area" localSheetId="13">'Molkereifach-'!$A$2:$W$30</definedName>
    <definedName name="_xlnm.Print_Area" localSheetId="8">'Pferdewirt'!$A$2:$X$170</definedName>
    <definedName name="_xlnm.Print_Area" localSheetId="11">'Revierjäger'!$A$2:$W$32</definedName>
    <definedName name="_xlnm.Print_Area" localSheetId="6">'Tierwirt'!$A$2:$X$181</definedName>
    <definedName name="_xlnm.Print_Area" localSheetId="4">'Winzer'!$A$2:$W$33</definedName>
    <definedName name="E.__Vorzeitig_gelöste_Ausbildungsverhältnisse_1997" localSheetId="20">'E. Vorz.gel.AVe'!#REF!</definedName>
    <definedName name="E.__Vorzeitig_gelöste_Ausbildungsverhältnisse_1997">#REF!</definedName>
    <definedName name="F.__Ausländische_Auszubildende_nach_Staatsangehörigkeit_1996">#REF!</definedName>
    <definedName name="Fischwirt\_in">'Fischwirt'!$A$4</definedName>
    <definedName name="Forstwirt\_in">'Forstwirt'!$A$4</definedName>
    <definedName name="G._Ausbilder_nach_fachlicher_Eignung_und_Ländern_im_Bereich_Landwirtschaft_1996" localSheetId="22">'G. und H. Ausbilder Ausbildungs'!$B$8</definedName>
    <definedName name="G._Ausbilder_nach_fachlicher_Eignung_und_Ländern_im_Bereich_Landwirtschaft_1996">#REF!</definedName>
    <definedName name="Gartenbaufachwerker\_in______48_BBiG">'Gaba-Fachwerker'!#REF!</definedName>
    <definedName name="Gärtner\_in">'Gärtner'!$A$4</definedName>
    <definedName name="Hamburg">#REF!</definedName>
    <definedName name="Hauswirtschafter\_in_in_landwirtschaftlichen_Betrieben">'Hauswirtschaft'!$A$4</definedName>
    <definedName name="Hessen">#REF!</definedName>
    <definedName name="Landwirt\_in">'A. Ausbildungsverh. Landwirt'!#REF!</definedName>
    <definedName name="Landwirtschaftliche_r__Laborant\_in">'Lw. Laborant'!$A$4</definedName>
    <definedName name="Landwirtschaftsfachwerker\_in______48_BBiG" localSheetId="3">'Fachkraft Agrarservice'!$A$4</definedName>
    <definedName name="Landwirtschaftsfachwerker\_in______48_BBiG">'LW-Fachwerker'!$A$4</definedName>
    <definedName name="Mecklenburg_Vorpommern">#REF!</definedName>
    <definedName name="Milchwirtschaftliche_r__Laborant__in">'Milchw.Laborant'!$A$4</definedName>
    <definedName name="Molkereifachmann\_frau">'Molkereifach-'!$A$4</definedName>
    <definedName name="Niedersachsen">#REF!</definedName>
    <definedName name="Nordrhein_Westfalen">#REF!</definedName>
    <definedName name="Pferdewirt\_in">'Pferdewirt'!$A$3</definedName>
    <definedName name="Revierjäger\_in">'Revierjäger'!$A$4</definedName>
    <definedName name="Rheinland_Pfalz">#REF!</definedName>
    <definedName name="Saarland">#REF!</definedName>
    <definedName name="Sachsen">#REF!</definedName>
    <definedName name="Sachsen_Anhalt">#REF!</definedName>
    <definedName name="Schleswig_Holstein">#REF!</definedName>
    <definedName name="Thüringen">#REF!</definedName>
    <definedName name="Tierwirt\_in">'Tierwirt'!$A$5</definedName>
    <definedName name="Winzer\_in">'Winzer'!$A$4</definedName>
  </definedNames>
  <calcPr fullCalcOnLoad="1"/>
</workbook>
</file>

<file path=xl/sharedStrings.xml><?xml version="1.0" encoding="utf-8"?>
<sst xmlns="http://schemas.openxmlformats.org/spreadsheetml/2006/main" count="3210" uniqueCount="477">
  <si>
    <t>Teilnehmer an Meisterprüfungen</t>
  </si>
  <si>
    <t>Neu abge-</t>
  </si>
  <si>
    <t>Vorzeitig</t>
  </si>
  <si>
    <t>darunter mit bestan-</t>
  </si>
  <si>
    <t xml:space="preserve">   darunter Teilnehmer an</t>
  </si>
  <si>
    <t>schlossene</t>
  </si>
  <si>
    <t>gelöste</t>
  </si>
  <si>
    <t>dener Prüfung</t>
  </si>
  <si>
    <t>darunter</t>
  </si>
  <si>
    <t xml:space="preserve">   Wiederholungsprüfungen</t>
  </si>
  <si>
    <t xml:space="preserve">  Realschul-</t>
  </si>
  <si>
    <t>Sonstige</t>
  </si>
  <si>
    <t>Ausbildungs-</t>
  </si>
  <si>
    <t>mit be-</t>
  </si>
  <si>
    <t xml:space="preserve">  ohne</t>
  </si>
  <si>
    <t xml:space="preserve">  oder gleich-</t>
  </si>
  <si>
    <t xml:space="preserve">  Hochschul-,</t>
  </si>
  <si>
    <t>Berufs-</t>
  </si>
  <si>
    <t>Insgesamt</t>
  </si>
  <si>
    <t>Türkei</t>
  </si>
  <si>
    <t>Ausbildungsberuf</t>
  </si>
  <si>
    <t>männ-</t>
  </si>
  <si>
    <t>weib-</t>
  </si>
  <si>
    <t>insge-</t>
  </si>
  <si>
    <t>verhältnisse</t>
  </si>
  <si>
    <t>standener</t>
  </si>
  <si>
    <t xml:space="preserve">  Hauptschul-</t>
  </si>
  <si>
    <t xml:space="preserve">  wertiger</t>
  </si>
  <si>
    <t xml:space="preserve">  Fachhoch-</t>
  </si>
  <si>
    <t>Berufsgrund-</t>
  </si>
  <si>
    <t>Berufsfach-</t>
  </si>
  <si>
    <t>vorbereitungs-</t>
  </si>
  <si>
    <t xml:space="preserve">ohne </t>
  </si>
  <si>
    <t>jahr gelöst</t>
  </si>
  <si>
    <t>lich</t>
  </si>
  <si>
    <t>samt</t>
  </si>
  <si>
    <t>1.</t>
  </si>
  <si>
    <t>2.</t>
  </si>
  <si>
    <t>3.</t>
  </si>
  <si>
    <t>im Berichts-</t>
  </si>
  <si>
    <t xml:space="preserve">lich </t>
  </si>
  <si>
    <t xml:space="preserve">Prüfung </t>
  </si>
  <si>
    <t>schule</t>
  </si>
  <si>
    <t>Angabe</t>
  </si>
  <si>
    <t>4.</t>
  </si>
  <si>
    <t>zeitraum</t>
  </si>
  <si>
    <t xml:space="preserve"> </t>
  </si>
  <si>
    <t>Trabrennfahren</t>
  </si>
  <si>
    <t>Brenner/-in</t>
  </si>
  <si>
    <t>I. Ausbildungsverhältnisse</t>
  </si>
  <si>
    <t>1. Landwirt/-in</t>
  </si>
  <si>
    <t>davon im</t>
  </si>
  <si>
    <t>...Ausbildungsjahr</t>
  </si>
  <si>
    <t>Land</t>
  </si>
  <si>
    <t xml:space="preserve"> BW</t>
  </si>
  <si>
    <t xml:space="preserve"> BY</t>
  </si>
  <si>
    <t xml:space="preserve"> BE</t>
  </si>
  <si>
    <t xml:space="preserve"> BB</t>
  </si>
  <si>
    <t xml:space="preserve"> HB</t>
  </si>
  <si>
    <t xml:space="preserve"> HH</t>
  </si>
  <si>
    <t xml:space="preserve"> HE</t>
  </si>
  <si>
    <t xml:space="preserve"> MV</t>
  </si>
  <si>
    <t xml:space="preserve"> NI</t>
  </si>
  <si>
    <t xml:space="preserve"> NW</t>
  </si>
  <si>
    <t xml:space="preserve"> RP</t>
  </si>
  <si>
    <t xml:space="preserve"> SL</t>
  </si>
  <si>
    <t xml:space="preserve"> SN</t>
  </si>
  <si>
    <t xml:space="preserve"> ST</t>
  </si>
  <si>
    <t xml:space="preserve"> SH</t>
  </si>
  <si>
    <t xml:space="preserve"> TH</t>
  </si>
  <si>
    <t xml:space="preserve"> D</t>
  </si>
  <si>
    <t xml:space="preserve"> NL</t>
  </si>
  <si>
    <t>darunter Teilnehmer an</t>
  </si>
  <si>
    <t>Wiederholungsprüfungen</t>
  </si>
  <si>
    <t>Prüfung</t>
  </si>
  <si>
    <t xml:space="preserve"> SN </t>
  </si>
  <si>
    <t>beruf</t>
  </si>
  <si>
    <t xml:space="preserve">   dener Prüfung</t>
  </si>
  <si>
    <t>Schwerpunkt</t>
  </si>
  <si>
    <t>Tierwirt insgesamt</t>
  </si>
  <si>
    <t>D</t>
  </si>
  <si>
    <t>NL</t>
  </si>
  <si>
    <t>darunter mit be-</t>
  </si>
  <si>
    <t>standener Prüfung</t>
  </si>
  <si>
    <t>Gärtner insgesamt</t>
  </si>
  <si>
    <t>Zierpflanzenbau</t>
  </si>
  <si>
    <t>Gemüsebau</t>
  </si>
  <si>
    <t>Baumschulen</t>
  </si>
  <si>
    <t>Obstbau</t>
  </si>
  <si>
    <t>Garten- und Landschaftsbau</t>
  </si>
  <si>
    <t>Friedhofsgärtnerei</t>
  </si>
  <si>
    <t>Staudengärtnerei</t>
  </si>
  <si>
    <t xml:space="preserve">     darunter mit bestan-</t>
  </si>
  <si>
    <t xml:space="preserve">        dener Prüfung</t>
  </si>
  <si>
    <t>Pferdewirt insgesamt</t>
  </si>
  <si>
    <t>Pferdezucht u. -haltung</t>
  </si>
  <si>
    <t>Reiten</t>
  </si>
  <si>
    <t>Rennreiten</t>
  </si>
  <si>
    <t>BE</t>
  </si>
  <si>
    <t>davon</t>
  </si>
  <si>
    <t>im ...Ausbildungsjahr</t>
  </si>
  <si>
    <t>Fischwirt insgesamt</t>
  </si>
  <si>
    <t>Haltung u. Zucht</t>
  </si>
  <si>
    <t>HH</t>
  </si>
  <si>
    <t xml:space="preserve">D </t>
  </si>
  <si>
    <t xml:space="preserve">  davon</t>
  </si>
  <si>
    <t>Deutschland insgesamt</t>
  </si>
  <si>
    <t>Beruf</t>
  </si>
  <si>
    <t>Prüflinge mit bestandener...</t>
  </si>
  <si>
    <t>Meister-</t>
  </si>
  <si>
    <t>prüfung</t>
  </si>
  <si>
    <t>Landwirt/-in</t>
  </si>
  <si>
    <t>Hauswirt-</t>
  </si>
  <si>
    <t>schafter/-in</t>
  </si>
  <si>
    <t>Tierwirt/-in</t>
  </si>
  <si>
    <t>Pferdewirt/-in</t>
  </si>
  <si>
    <t>Winzer/-in</t>
  </si>
  <si>
    <t>Gärtner/-in</t>
  </si>
  <si>
    <t>Fischwirt/-in</t>
  </si>
  <si>
    <t>Forstwirt/-in</t>
  </si>
  <si>
    <t>(Waldfach-</t>
  </si>
  <si>
    <t>arbeiter/-in)</t>
  </si>
  <si>
    <t>Revier-</t>
  </si>
  <si>
    <t>jäger/-in</t>
  </si>
  <si>
    <t>Molkereifach-</t>
  </si>
  <si>
    <t>mann/-frau</t>
  </si>
  <si>
    <t>Laborant/-in</t>
  </si>
  <si>
    <t>Milchwirtschaftliche(r)</t>
  </si>
  <si>
    <t>Landwirtschafts-</t>
  </si>
  <si>
    <t>fachwerker/-in</t>
  </si>
  <si>
    <t>Gartenbau-</t>
  </si>
  <si>
    <t>Teilnehmer an Fortbildungsprüfungen</t>
  </si>
  <si>
    <t>Fortbildungsberuf</t>
  </si>
  <si>
    <t>Teilbereich</t>
  </si>
  <si>
    <t xml:space="preserve">         Deutschland</t>
  </si>
  <si>
    <t xml:space="preserve">Milchwirtschaftliche(r) </t>
  </si>
  <si>
    <t>Hauswirtschafter/-in</t>
  </si>
  <si>
    <t>Insge-</t>
  </si>
  <si>
    <t>B</t>
  </si>
  <si>
    <t>E</t>
  </si>
  <si>
    <t>F</t>
  </si>
  <si>
    <t xml:space="preserve"> HH </t>
  </si>
  <si>
    <t>G. Ausbilder nach fachlicher Eignung</t>
  </si>
  <si>
    <t>Zuerkennung</t>
  </si>
  <si>
    <t>männlich</t>
  </si>
  <si>
    <t>weiblich</t>
  </si>
  <si>
    <t>insgesamt</t>
  </si>
  <si>
    <t xml:space="preserve">  Fachschul-</t>
  </si>
  <si>
    <t xml:space="preserve">durch die </t>
  </si>
  <si>
    <t>haupt-</t>
  </si>
  <si>
    <t>neben-</t>
  </si>
  <si>
    <t>ehren-</t>
  </si>
  <si>
    <t>zuständige</t>
  </si>
  <si>
    <t>beruflich</t>
  </si>
  <si>
    <t>amtlich</t>
  </si>
  <si>
    <t>tätige Personen</t>
  </si>
  <si>
    <t xml:space="preserve"> NI </t>
  </si>
  <si>
    <t xml:space="preserve">  D</t>
  </si>
  <si>
    <t>Seite</t>
  </si>
  <si>
    <t xml:space="preserve">     </t>
  </si>
  <si>
    <t xml:space="preserve">      Landwirt/-in</t>
  </si>
  <si>
    <t xml:space="preserve">      Hauswirtschafter/-in</t>
  </si>
  <si>
    <t xml:space="preserve">      Tierwirt/-in</t>
  </si>
  <si>
    <t xml:space="preserve">      Winzer/-in</t>
  </si>
  <si>
    <t>5.</t>
  </si>
  <si>
    <t xml:space="preserve">      Gärtner/-in</t>
  </si>
  <si>
    <t>6.</t>
  </si>
  <si>
    <t xml:space="preserve">      Pferdewirt/-in</t>
  </si>
  <si>
    <t>7.</t>
  </si>
  <si>
    <t xml:space="preserve">      Fischwirt/-in</t>
  </si>
  <si>
    <t>8.</t>
  </si>
  <si>
    <t xml:space="preserve">      Forstwirt/-in</t>
  </si>
  <si>
    <t>9.</t>
  </si>
  <si>
    <t xml:space="preserve">      Revierjäger/-in</t>
  </si>
  <si>
    <t>10.</t>
  </si>
  <si>
    <t xml:space="preserve">      Molkereifachmann/-frau</t>
  </si>
  <si>
    <t>11.</t>
  </si>
  <si>
    <t>12.</t>
  </si>
  <si>
    <t xml:space="preserve">      Milchwirtschaftliche(r)  Laborant/-in</t>
  </si>
  <si>
    <t>13.</t>
  </si>
  <si>
    <t>14.</t>
  </si>
  <si>
    <t xml:space="preserve">      Landwirtschaftsfachwerker/-in</t>
  </si>
  <si>
    <t xml:space="preserve">      Gartenbaufachwerker/-in</t>
  </si>
  <si>
    <t xml:space="preserve">Entwicklung der Ausbildungsberufe           </t>
  </si>
  <si>
    <t>C</t>
  </si>
  <si>
    <t>Vorzeitig gelöste Ausbildungsverhältnisse nach Ausbildungsjahren und Ausbildungsberufen</t>
  </si>
  <si>
    <t>G</t>
  </si>
  <si>
    <t>H</t>
  </si>
  <si>
    <t>Erläuterungen:</t>
  </si>
  <si>
    <t>Jugendliche mit zweijähriger Ausbildung beginnen diese im 2. Ausbildungsjahr.</t>
  </si>
  <si>
    <t>Zeichenerklärung:</t>
  </si>
  <si>
    <t xml:space="preserve">    -  = nichts vorhanden</t>
  </si>
  <si>
    <t xml:space="preserve">Quelle: </t>
  </si>
  <si>
    <t>- Rinderhaltung</t>
  </si>
  <si>
    <t>- Schweinehaltung</t>
  </si>
  <si>
    <t>- Schafhaltung</t>
  </si>
  <si>
    <t>- Geflügelhaltung</t>
  </si>
  <si>
    <t>- Bienenhaltung</t>
  </si>
  <si>
    <t>B. Entwicklung der Ausbildungsberufe in der Landwirtschaft</t>
  </si>
  <si>
    <t>-</t>
  </si>
  <si>
    <t>- vorläufig -</t>
  </si>
  <si>
    <t xml:space="preserve">  abschluss</t>
  </si>
  <si>
    <t xml:space="preserve">  Abschluss</t>
  </si>
  <si>
    <t xml:space="preserve">Teilnehmer an Abschlussprüfungen </t>
  </si>
  <si>
    <t xml:space="preserve">   Teilnehmer an Abschlussprüfungen </t>
  </si>
  <si>
    <t>Abschluss-</t>
  </si>
  <si>
    <t>In der Zahl der neu abgeschlossenen Ausbildungsverhältnisse sind Anschlussverträge nicht enthalten.</t>
  </si>
  <si>
    <t xml:space="preserve"> FB</t>
  </si>
  <si>
    <t>Schweiz</t>
  </si>
  <si>
    <r>
      <t xml:space="preserve">         Früheres Bundesgebiet</t>
    </r>
  </si>
  <si>
    <t>¹) Einschl. Berlin.</t>
  </si>
  <si>
    <t>²) Einschl. Berlin.</t>
  </si>
  <si>
    <t>FB</t>
  </si>
  <si>
    <t xml:space="preserve"> NL¹)</t>
  </si>
  <si>
    <t>stand.</t>
  </si>
  <si>
    <t xml:space="preserve">dar. mit </t>
  </si>
  <si>
    <t>bestand.</t>
  </si>
  <si>
    <t>BMVEL - Referat 425</t>
  </si>
  <si>
    <t>April 2001</t>
  </si>
  <si>
    <t>...</t>
  </si>
  <si>
    <t>dar.mit be-</t>
  </si>
  <si>
    <t>- 14 -</t>
  </si>
  <si>
    <t>- 15 -</t>
  </si>
  <si>
    <t>- 11 -</t>
  </si>
  <si>
    <t>Ausbildungsberufe</t>
  </si>
  <si>
    <t>1) Einschließlich Berlin.</t>
  </si>
  <si>
    <t>BMVEL - Referat 425 ST</t>
  </si>
  <si>
    <t>April 2002</t>
  </si>
  <si>
    <t>6.2.2002</t>
  </si>
  <si>
    <t xml:space="preserve">A. Ausbildungsberufe </t>
  </si>
  <si>
    <r>
      <t xml:space="preserve"> NW</t>
    </r>
  </si>
  <si>
    <t>- 13 -</t>
  </si>
  <si>
    <t>- 8 -</t>
  </si>
  <si>
    <t>noch: B. Entwicklung der Ausbildungsberufe in der Landwirtschaft</t>
  </si>
  <si>
    <t>der Land- und Forst-</t>
  </si>
  <si>
    <t xml:space="preserve">   </t>
  </si>
  <si>
    <t xml:space="preserve">              </t>
  </si>
  <si>
    <t>Gartenbaufachwerker/-in</t>
  </si>
  <si>
    <t>Auszubildende am 31.12.2002</t>
  </si>
  <si>
    <t>Kleine  Hochsee- und   Küstenfischerei</t>
  </si>
  <si>
    <t>Auszubildende</t>
  </si>
  <si>
    <r>
      <t xml:space="preserve"> NL</t>
    </r>
    <r>
      <rPr>
        <vertAlign val="superscript"/>
        <sz val="8"/>
        <rFont val="Arial"/>
        <family val="2"/>
      </rPr>
      <t>1)</t>
    </r>
  </si>
  <si>
    <r>
      <t>NL</t>
    </r>
    <r>
      <rPr>
        <vertAlign val="superscript"/>
        <sz val="8"/>
        <rFont val="Arial"/>
        <family val="2"/>
      </rPr>
      <t>1)</t>
    </r>
  </si>
  <si>
    <t>davon im ... Ausbildungsjahr</t>
  </si>
  <si>
    <r>
      <t>NL</t>
    </r>
    <r>
      <rPr>
        <b/>
        <vertAlign val="superscript"/>
        <sz val="8"/>
        <rFont val="Arial"/>
        <family val="2"/>
      </rPr>
      <t>1)</t>
    </r>
  </si>
  <si>
    <r>
      <t xml:space="preserve"> SH</t>
    </r>
    <r>
      <rPr>
        <b/>
        <vertAlign val="superscript"/>
        <sz val="8"/>
        <rFont val="Arial"/>
        <family val="2"/>
      </rPr>
      <t>1)</t>
    </r>
  </si>
  <si>
    <t>- 32 -</t>
  </si>
  <si>
    <r>
      <t xml:space="preserve"> NL</t>
    </r>
    <r>
      <rPr>
        <vertAlign val="superscript"/>
        <sz val="8"/>
        <rFont val="Arial"/>
        <family val="2"/>
      </rPr>
      <t>2)</t>
    </r>
  </si>
  <si>
    <t>Spalten</t>
  </si>
  <si>
    <t>C + D</t>
  </si>
  <si>
    <r>
      <t xml:space="preserve">         Neue Länder </t>
    </r>
    <r>
      <rPr>
        <vertAlign val="superscript"/>
        <sz val="8"/>
        <rFont val="Arial"/>
        <family val="2"/>
      </rPr>
      <t>1)</t>
    </r>
  </si>
  <si>
    <r>
      <t>prüfung</t>
    </r>
    <r>
      <rPr>
        <vertAlign val="superscript"/>
        <sz val="8"/>
        <rFont val="Arial"/>
        <family val="2"/>
      </rPr>
      <t>1)</t>
    </r>
  </si>
  <si>
    <r>
      <t xml:space="preserve"> NL</t>
    </r>
    <r>
      <rPr>
        <vertAlign val="superscript"/>
        <sz val="8"/>
        <rFont val="Arial"/>
        <family val="2"/>
      </rPr>
      <t>7)</t>
    </r>
  </si>
  <si>
    <r>
      <t xml:space="preserve"> FB </t>
    </r>
    <r>
      <rPr>
        <b/>
        <vertAlign val="superscript"/>
        <sz val="8"/>
        <rFont val="Arial"/>
        <family val="2"/>
      </rPr>
      <t>6)</t>
    </r>
  </si>
  <si>
    <r>
      <t xml:space="preserve"> 7) </t>
    </r>
    <r>
      <rPr>
        <sz val="8"/>
        <rFont val="Arial"/>
        <family val="2"/>
      </rPr>
      <t>Einschließlich Berlin.</t>
    </r>
  </si>
  <si>
    <r>
      <t>mit fachlicher Eignung</t>
    </r>
    <r>
      <rPr>
        <sz val="8"/>
        <rFont val="Arial"/>
        <family val="2"/>
      </rPr>
      <t xml:space="preserve"> aufgrund einer/eines</t>
    </r>
  </si>
  <si>
    <t>- 9 -</t>
  </si>
  <si>
    <t>- 10 -</t>
  </si>
  <si>
    <t>- 12 -</t>
  </si>
  <si>
    <t>- 16 -</t>
  </si>
  <si>
    <t>Auszubildende mit neu abgeschlossenen Ausbildungsverträgen nach schulischer Vorbildung</t>
  </si>
  <si>
    <t>Ausländische Auszubildende nach Staatsangehörigkeit</t>
  </si>
  <si>
    <t>Ausbilder nach fachlicher Eignung</t>
  </si>
  <si>
    <t xml:space="preserve">Ausbildungsberater und durchgeführte Besuche von Ausbildungsstätten nach Art der Tätigkeit </t>
  </si>
  <si>
    <t>Seen-u. Flussfischerei</t>
  </si>
  <si>
    <t xml:space="preserve">- 5 - </t>
  </si>
  <si>
    <t>- 7 -</t>
  </si>
  <si>
    <t>- 17 -</t>
  </si>
  <si>
    <t>nach Art der Tätigkeit</t>
  </si>
  <si>
    <t>Postfach 14 02 70, 53107 Bonn</t>
  </si>
  <si>
    <t>Berufsbildungsstatistik  Landwirtschaft</t>
  </si>
  <si>
    <t>Forstmaschinenführer/-in (Gepr.)</t>
  </si>
  <si>
    <t>Statistik über die praktische Berufsbildung in der Landwirtschaft der Bundesrepublik Deutschland</t>
  </si>
  <si>
    <t>FBG</t>
  </si>
  <si>
    <t>Jahr</t>
  </si>
  <si>
    <t>mit neu abge-</t>
  </si>
  <si>
    <t>schlossenem</t>
  </si>
  <si>
    <t>Ausbildungsvertrag</t>
  </si>
  <si>
    <t>am 31. Dezember</t>
  </si>
  <si>
    <t xml:space="preserve">wirtschaft und </t>
  </si>
  <si>
    <t>Fischerei</t>
  </si>
  <si>
    <t>- 31 -</t>
  </si>
  <si>
    <t>Natur- und Landschaftspfleger/in</t>
  </si>
  <si>
    <r>
      <t xml:space="preserve">1) </t>
    </r>
    <r>
      <rPr>
        <sz val="8"/>
        <rFont val="Arial"/>
        <family val="2"/>
      </rPr>
      <t>Neue Länder einschl. Berlin. -</t>
    </r>
    <r>
      <rPr>
        <vertAlign val="superscript"/>
        <sz val="8"/>
        <rFont val="Arial"/>
        <family val="2"/>
      </rPr>
      <t xml:space="preserve"> </t>
    </r>
  </si>
  <si>
    <r>
      <t>Teilnehmer an Meisterprüfungen</t>
    </r>
    <r>
      <rPr>
        <b/>
        <vertAlign val="superscript"/>
        <sz val="8"/>
        <rFont val="Arial"/>
        <family val="2"/>
      </rPr>
      <t>1)</t>
    </r>
  </si>
  <si>
    <r>
      <t>1</t>
    </r>
    <r>
      <rPr>
        <sz val="7"/>
        <rFont val="Arial"/>
        <family val="2"/>
      </rPr>
      <t>) Einschließlich Fachwerker/in und Werker/in im Gartenbau.</t>
    </r>
  </si>
  <si>
    <r>
      <t>Teilnehmer an Abschlussprüfungen</t>
    </r>
    <r>
      <rPr>
        <b/>
        <vertAlign val="superscript"/>
        <sz val="8"/>
        <rFont val="Arial"/>
        <family val="2"/>
      </rPr>
      <t xml:space="preserve">1) </t>
    </r>
  </si>
  <si>
    <t>1) Es ist jeweils die zuletzt besuchte Schulart bzw. der dort erreichte Abschluss angegeben (keine Mehrfachzählung).</t>
  </si>
  <si>
    <t>2) Einschl. Abgänger von Sonderschulen ohne Hauptschulabschluss. - 3) Allgemeine, fachgebundene und Fachhochschulreife.</t>
  </si>
  <si>
    <r>
      <t xml:space="preserve">  abschluss</t>
    </r>
    <r>
      <rPr>
        <vertAlign val="superscript"/>
        <sz val="8"/>
        <rFont val="Arial"/>
        <family val="2"/>
      </rPr>
      <t>2)</t>
    </r>
  </si>
  <si>
    <r>
      <t>schulreife</t>
    </r>
    <r>
      <rPr>
        <vertAlign val="superscript"/>
        <sz val="8"/>
        <rFont val="Arial"/>
        <family val="2"/>
      </rPr>
      <t>3)</t>
    </r>
  </si>
  <si>
    <t>Landwirtschaftlich- technicher</t>
  </si>
  <si>
    <t>Molkereifachmann/-fachfrau</t>
  </si>
  <si>
    <t>Landwirtschaftsfachwerker/-in</t>
  </si>
  <si>
    <t>Revierjäger/-in,  Berufsjäger/-in</t>
  </si>
  <si>
    <t xml:space="preserve">              Laborant/-in</t>
  </si>
  <si>
    <t>BMELV - Referat 425</t>
  </si>
  <si>
    <t>15.</t>
  </si>
  <si>
    <t>Fachkraft Agrarservice</t>
  </si>
  <si>
    <t xml:space="preserve">Landwirtschaftlich- </t>
  </si>
  <si>
    <t>technische(r)</t>
  </si>
  <si>
    <t>Fachagrarwirt/in -Rechnungswesen</t>
  </si>
  <si>
    <t>Land der Staatsangehörigkeit</t>
  </si>
  <si>
    <t>Ausländische Auszubildende am 31.12.</t>
  </si>
  <si>
    <t>zusammen</t>
  </si>
  <si>
    <t>Belgien</t>
  </si>
  <si>
    <t>Estland</t>
  </si>
  <si>
    <t>Finnland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</si>
  <si>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</si>
  <si>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</si>
  <si>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</si>
  <si>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</si>
  <si>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</si>
  <si>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</si>
  <si>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</si>
  <si>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</si>
  <si>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</si>
  <si>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</si>
  <si>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</si>
  <si>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Schweden</t>
  </si>
  <si>
    <t>Slowakische Republik</t>
  </si>
  <si>
    <t>Slowenien</t>
  </si>
  <si>
    <t>Spanien</t>
  </si>
  <si>
    <t>Tschechische Republik</t>
  </si>
  <si>
    <t>Ungarn</t>
  </si>
  <si>
    <t>Vereinigtes Königreich</t>
  </si>
  <si>
    <t>Zypern</t>
  </si>
  <si>
    <t>Summe EU</t>
  </si>
  <si>
    <t>Albanien</t>
  </si>
  <si>
    <t>Bosnien und Herzegowina</t>
  </si>
  <si>
    <t>Bulgarien</t>
  </si>
  <si>
    <t>Island</t>
  </si>
  <si>
    <t>Kroatien</t>
  </si>
  <si>
    <t>Mazedonien</t>
  </si>
  <si>
    <t>Monaco</t>
  </si>
  <si>
    <t>Rumänien</t>
  </si>
  <si>
    <t>Russische Föderation</t>
  </si>
  <si>
    <t>Ukraine</t>
  </si>
  <si>
    <t>Weißrussland (Belarus)</t>
  </si>
  <si>
    <t>Übriges Europa</t>
  </si>
  <si>
    <t>Marokko</t>
  </si>
  <si>
    <t>Tunesien</t>
  </si>
  <si>
    <t>Brasilien</t>
  </si>
  <si>
    <t>Afghanistan</t>
  </si>
  <si>
    <t>Irak</t>
  </si>
  <si>
    <t>Iran, Islamische Republik</t>
  </si>
  <si>
    <t>Kasachstan</t>
  </si>
  <si>
    <t>Libanon</t>
  </si>
  <si>
    <t>Pakistan</t>
  </si>
  <si>
    <t>Philippinen</t>
  </si>
  <si>
    <t>Sri Lanka</t>
  </si>
  <si>
    <t>Syrien, Arabische Republik</t>
  </si>
  <si>
    <t>Thailand</t>
  </si>
  <si>
    <t>Vietnam</t>
  </si>
  <si>
    <t>Ohne Angabe</t>
  </si>
  <si>
    <t>Darunter aus EU-Ländern:</t>
  </si>
  <si>
    <t>...aus anderen Staaten:</t>
  </si>
  <si>
    <t>...aus dem übrigen Europa:</t>
  </si>
  <si>
    <t>Inhaltsverzeichnis</t>
  </si>
  <si>
    <t>1) Ab 2005.</t>
  </si>
  <si>
    <t xml:space="preserve">- 6 - </t>
  </si>
  <si>
    <t>Rennreiten/                      Trabrennfahren</t>
  </si>
  <si>
    <t>- 18 -</t>
  </si>
  <si>
    <t xml:space="preserve">- 19 - </t>
  </si>
  <si>
    <t>- 20 -</t>
  </si>
  <si>
    <t xml:space="preserve">- 21 - </t>
  </si>
  <si>
    <t xml:space="preserve"> - 30 - </t>
  </si>
  <si>
    <t>Hochschul-</t>
  </si>
  <si>
    <t xml:space="preserve">H.   Ausbildungsberater und durchgeführte Besuche von Ausbildungsstätten nach Art der Tätigkeit </t>
  </si>
  <si>
    <t>Bundesministerium für Ernährung, Landwirtschaft und Verbraucherschutz</t>
  </si>
  <si>
    <t>Rechtsgrundlagen:</t>
  </si>
  <si>
    <t>Anm.: Nur  ländliche Hauswirtschaft. - 1) Auch externe Prüfungsteilnehmer.</t>
  </si>
  <si>
    <t xml:space="preserve">   D </t>
  </si>
  <si>
    <t>Fachagrarwirt/in (Gepr.) - Baumpflege und Baumsanierung -</t>
  </si>
  <si>
    <t>Fachagrarwirt/in (Gepr.) - Baumpflege und Baumsanierung</t>
  </si>
  <si>
    <t>- 36 -</t>
  </si>
  <si>
    <t>noch: Ausländische Auszubildene</t>
  </si>
  <si>
    <t xml:space="preserve">- 37 - </t>
  </si>
  <si>
    <r>
      <t>2. Fachkraft Agrarservice</t>
    </r>
    <r>
      <rPr>
        <vertAlign val="superscript"/>
        <sz val="10"/>
        <rFont val="Arial"/>
        <family val="2"/>
      </rPr>
      <t>1)</t>
    </r>
  </si>
  <si>
    <t>3. Winzer/-in</t>
  </si>
  <si>
    <t>4. Landwirtschaftsfachwerker/-in</t>
  </si>
  <si>
    <t>5. Tierwirt/-in</t>
  </si>
  <si>
    <t>noch: 5. Tierwirt/-in</t>
  </si>
  <si>
    <t>6. Fischwirt/-in</t>
  </si>
  <si>
    <t>noch: 6. Fischwirt</t>
  </si>
  <si>
    <t>7. Pferdewirt/-in</t>
  </si>
  <si>
    <t>noch: 7. Pferdewirt/-in</t>
  </si>
  <si>
    <t>8. Gärtner/-in</t>
  </si>
  <si>
    <t>noch: 8. Gärtner/-in</t>
  </si>
  <si>
    <r>
      <t>9. Gartenbaufachwerker/-in</t>
    </r>
    <r>
      <rPr>
        <b/>
        <vertAlign val="superscript"/>
        <sz val="10"/>
        <rFont val="Arial"/>
        <family val="2"/>
      </rPr>
      <t>1)</t>
    </r>
  </si>
  <si>
    <t>10. Revierjäger/-in</t>
  </si>
  <si>
    <t>11. Forstwirt/-in</t>
  </si>
  <si>
    <t>12. Molkereifachmann/-frau</t>
  </si>
  <si>
    <t>14. Milchwirtschaftliche(r) Laborant/-in</t>
  </si>
  <si>
    <t>15. Hauswirtschafter/-in</t>
  </si>
  <si>
    <t xml:space="preserve">A </t>
  </si>
  <si>
    <t>Statistisches Bundesamt, Statistische Ämter und meldende Behörden der Länder, BMELV (425)</t>
  </si>
  <si>
    <t>Redaktion: BMELV - Referat 425, Tel.: 0228/529 4177 oder -3885</t>
  </si>
  <si>
    <t>Fachagrarwirt Golfplatzpflege (Greenkeeper)</t>
  </si>
  <si>
    <t>davon im  … Ausbildungs-</t>
  </si>
  <si>
    <t>Indien</t>
  </si>
  <si>
    <t xml:space="preserve">in der </t>
  </si>
  <si>
    <t>Probezeit</t>
  </si>
  <si>
    <t xml:space="preserve">      Fachkraft Agrarservice</t>
  </si>
  <si>
    <t>Berichtszeit: 1. Januar bis 31. Dezember 2006</t>
  </si>
  <si>
    <t>Mai 2007</t>
  </si>
  <si>
    <t>Auszubildende am 31.12.2006</t>
  </si>
  <si>
    <t>D. Auszubildende 2006 mit neu abgeschlossenen Ausbildungsverträgen nach schulischer Vorbildung</t>
  </si>
  <si>
    <t>E. Vorzeitig gelöste Ausbildungsverhältnisse 2006 nach Ausbildungsberufen</t>
  </si>
  <si>
    <t>G.   Ausbilder nach Eignung im Bereich Landwirtschaft 2006</t>
  </si>
  <si>
    <t>Achtung! ab</t>
  </si>
  <si>
    <t>hier sind die</t>
  </si>
  <si>
    <t>Jahreszahlen</t>
  </si>
  <si>
    <t>per Hand</t>
  </si>
  <si>
    <t>einzutragen!</t>
  </si>
  <si>
    <t>in den</t>
  </si>
  <si>
    <t>Überschriften</t>
  </si>
  <si>
    <r>
      <t>ohne Angabe der fachlichen Eignung</t>
    </r>
    <r>
      <rPr>
        <vertAlign val="superscript"/>
        <sz val="8"/>
        <rFont val="Arial"/>
        <family val="2"/>
      </rPr>
      <t>5)</t>
    </r>
  </si>
  <si>
    <r>
      <t>Behörde</t>
    </r>
    <r>
      <rPr>
        <vertAlign val="superscript"/>
        <sz val="8"/>
        <rFont val="Arial"/>
        <family val="2"/>
      </rPr>
      <t>3)</t>
    </r>
  </si>
  <si>
    <r>
      <t>abschlusses</t>
    </r>
    <r>
      <rPr>
        <vertAlign val="superscript"/>
        <sz val="8"/>
        <rFont val="Arial"/>
        <family val="2"/>
      </rPr>
      <t>2)</t>
    </r>
  </si>
  <si>
    <r>
      <t>abschlusses</t>
    </r>
    <r>
      <rPr>
        <vertAlign val="superscript"/>
        <sz val="8"/>
        <rFont val="Arial"/>
        <family val="2"/>
      </rPr>
      <t>4)</t>
    </r>
  </si>
  <si>
    <t>Lebensmittelkontrolleur/in</t>
  </si>
  <si>
    <t xml:space="preserve">Erneuerbare Energien - Biomasse </t>
  </si>
  <si>
    <t>Moldau</t>
  </si>
  <si>
    <t>Montenegro</t>
  </si>
  <si>
    <t>Norwegen</t>
  </si>
  <si>
    <t>Serbien</t>
  </si>
  <si>
    <t>Summe übriges Europa insgesamt</t>
  </si>
  <si>
    <t>Vereinigte Staaten / USA</t>
  </si>
  <si>
    <t>o.k. am 15.3.</t>
  </si>
  <si>
    <t>Fachkraft</t>
  </si>
  <si>
    <t>Agrarservice</t>
  </si>
  <si>
    <t>F. Ausländische Auszubildende nach dem Land der Staatsangehörigkeit 2006                                             in Deutschland</t>
  </si>
  <si>
    <t>13.  Landwirtschaftlich-technische(r) Laborant/-in</t>
  </si>
  <si>
    <t>Fachagrarwirt/in (Gepr.) -Baumpflege und Baumsanierung</t>
  </si>
  <si>
    <t>Fachagrarwirt/in -Golfplatzpflege (Greenkeeper)</t>
  </si>
  <si>
    <r>
      <t>1)</t>
    </r>
    <r>
      <rPr>
        <sz val="8"/>
        <rFont val="Arial"/>
        <family val="2"/>
      </rPr>
      <t xml:space="preserve"> Einschl. externe Prüfungsteilnehmer.</t>
    </r>
  </si>
  <si>
    <r>
      <t xml:space="preserve">   Wiederholungsprüfungen</t>
    </r>
    <r>
      <rPr>
        <vertAlign val="superscript"/>
        <sz val="7.5"/>
        <rFont val="Arial"/>
        <family val="2"/>
      </rPr>
      <t>1)</t>
    </r>
  </si>
  <si>
    <t>1) BW ohne Angaben von Sparten.</t>
  </si>
  <si>
    <r>
      <t xml:space="preserve"> SH</t>
    </r>
    <r>
      <rPr>
        <b/>
        <vertAlign val="superscript"/>
        <sz val="8"/>
        <rFont val="Arial"/>
        <family val="2"/>
      </rPr>
      <t>2)</t>
    </r>
  </si>
  <si>
    <t>1) Werker in der Landwirtschaft.</t>
  </si>
  <si>
    <t xml:space="preserve">- 22 -        </t>
  </si>
  <si>
    <t xml:space="preserve">- 23 - </t>
  </si>
  <si>
    <t xml:space="preserve">- 24 - </t>
  </si>
  <si>
    <t xml:space="preserve">- 25 - </t>
  </si>
  <si>
    <t>- 26 -</t>
  </si>
  <si>
    <t xml:space="preserve">- 28 - </t>
  </si>
  <si>
    <t>- 38 -</t>
  </si>
  <si>
    <t xml:space="preserve">- 27 - </t>
  </si>
  <si>
    <t>- 33 -</t>
  </si>
  <si>
    <t>- 29 -</t>
  </si>
  <si>
    <t>- 34 -</t>
  </si>
  <si>
    <t>- 35 -</t>
  </si>
  <si>
    <t>1) Meisterprüfungen : "Galopprenn-/Trabrenntraining" sind zusammengefasst. - 2)  SH: einschl. Werker in der Pferdewirtschaft.</t>
  </si>
  <si>
    <t>davon mit schulischer Vorbildung/letztem Abschluss ¹)</t>
  </si>
  <si>
    <t>Schulisches</t>
  </si>
  <si>
    <t>bildungsjahr</t>
  </si>
  <si>
    <t>jahr</t>
  </si>
  <si>
    <t xml:space="preserve"> C.  Prüfungen in der beruflichen Fortbildung 2006 (§ 53 BBiG)</t>
  </si>
  <si>
    <t xml:space="preserve">    .  = kein Nachweis vorhanden</t>
  </si>
  <si>
    <t xml:space="preserve">    :  = keine Angaben</t>
  </si>
  <si>
    <t>Dänemark</t>
  </si>
  <si>
    <t>Frankreich</t>
  </si>
  <si>
    <r>
      <t xml:space="preserve">H. Ausbildungsberater                                        </t>
    </r>
    <r>
      <rPr>
        <sz val="8"/>
        <rFont val="Arial"/>
        <family val="2"/>
      </rPr>
      <t xml:space="preserve"> am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31. 12. 2006</t>
    </r>
  </si>
  <si>
    <r>
      <t>1)</t>
    </r>
    <r>
      <rPr>
        <sz val="8"/>
        <rFont val="Arial"/>
        <family val="2"/>
      </rPr>
      <t xml:space="preserve"> § 80 Abs. 1 Nr. 1 BBiG - alt.</t>
    </r>
  </si>
  <si>
    <r>
      <t>2)</t>
    </r>
    <r>
      <rPr>
        <sz val="8"/>
        <rFont val="Arial"/>
        <family val="2"/>
      </rPr>
      <t xml:space="preserve"> § 80 Abs. 1 Nr. 2 BBiG - alt.</t>
    </r>
  </si>
  <si>
    <r>
      <t xml:space="preserve">3) </t>
    </r>
    <r>
      <rPr>
        <sz val="8"/>
        <rFont val="Arial"/>
        <family val="2"/>
      </rPr>
      <t>§ 80 Abs. 3 BBiG - alt.</t>
    </r>
  </si>
  <si>
    <r>
      <t>4)</t>
    </r>
    <r>
      <rPr>
        <sz val="8"/>
        <rFont val="Arial"/>
        <family val="2"/>
      </rPr>
      <t xml:space="preserve"> Abschluss einer mindestens viersemestrigen fachschulischen Ausbildung (gem. §80 Abs.2 BBiG - alt i.V.m. § 80 Abs. 1 Nr. 3 BBiG - alt).</t>
    </r>
  </si>
  <si>
    <r>
      <t>5)</t>
    </r>
    <r>
      <rPr>
        <sz val="8"/>
        <rFont val="Arial"/>
        <family val="2"/>
      </rPr>
      <t xml:space="preserve"> Ausbilder, über deren fachliche Eignung keine Angaben bei den zuständigen Stellen/Kammern vorlagen.</t>
    </r>
  </si>
  <si>
    <t xml:space="preserve">      Landwirtschaftlich-technische(r)  Laborant/-in</t>
  </si>
  <si>
    <t>Prüfungen in der beruflichen Fortbildung (§ 53 BBiG)</t>
  </si>
  <si>
    <t>In 15. Hauswirtschafter/-in sind nur Auszubildende der ländlichen Hauswirtschaft enthalten. Länder, die die Zahl der</t>
  </si>
  <si>
    <t>ländlichen Hauswirtschaft nicht von der der allgemeinen Hauswirtschaft getrennt haben, sind nicht enthalten.</t>
  </si>
  <si>
    <t>Durchgeführte Besuche                                    von Ausbildungsstätten                                      im Berichtsjahr</t>
  </si>
  <si>
    <t>1) Auch: Landwirtschaftlich-technische(r) Laborant/-in.</t>
  </si>
  <si>
    <r>
      <t xml:space="preserve"> NI</t>
    </r>
    <r>
      <rPr>
        <b/>
        <vertAlign val="superscript"/>
        <sz val="8"/>
        <rFont val="Arial"/>
        <family val="2"/>
      </rPr>
      <t>1)</t>
    </r>
  </si>
  <si>
    <r>
      <t xml:space="preserve"> SH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</si>
</sst>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\-#,##0;&quot;-&quot;_)"/>
    <numFmt numFmtId="169" formatCode="#,##0;\-#,##0;&quot;-&quot;"/>
    <numFmt numFmtId="170" formatCode="#,##0\ \ \ \ "/>
    <numFmt numFmtId="171" formatCode="General_(&quot;4)&quot;"/>
    <numFmt numFmtId="172" formatCode="#,##0\ \ \ ;\-#,##0\ \ \ ;&quot;-&quot;\ \ \ \ \ \ "/>
    <numFmt numFmtId="173" formatCode="#,##0\ \ \ ;\-#,##0\ \ \ ;&quot;-&quot;\ \ \ \ "/>
    <numFmt numFmtId="174" formatCode="#,##0\ \ ;\-#,##0\ \ ;&quot;-&quot;\ \ _)"/>
    <numFmt numFmtId="175" formatCode="#,##0;\-#,##0;&quot;-&quot;\ \ _)"/>
    <numFmt numFmtId="176" formatCode="#,##0;\-#,##0;&quot;-&quot;\ _)"/>
    <numFmt numFmtId="177" formatCode="#,##0\ \ \ \ \ ;\-#,##0\ \ \ \ \ ;&quot;-&quot;\ \ \ \ \ \ "/>
    <numFmt numFmtId="178" formatCode="#,##0\ ;\-#,##0\ ;&quot;-&quot;\ _)"/>
    <numFmt numFmtId="179" formatCode="#\ ##0\ \ ;\-#\ ##0\ \ ;&quot;-&quot;\ \ _)"/>
    <numFmt numFmtId="180" formatCode="#,##0\ \ \ \ \ \ ;\-#,##0;&quot;-&quot;\ \ \ \ \ \ "/>
    <numFmt numFmtId="181" formatCode="\+\ 0.0\ ;\-\ 0.0\ "/>
    <numFmt numFmtId="182" formatCode="0.0\ \ "/>
    <numFmt numFmtId="183" formatCode="\+\ 0.0\ ;\-\ 0.0\ ;\ \±\ 0.0\ \ "/>
    <numFmt numFmtId="184" formatCode="#\ ##0\ \ \ \ "/>
    <numFmt numFmtId="185" formatCode="#\ ##0\ \ \ "/>
    <numFmt numFmtId="186" formatCode="#\ ##0\ \ ;\ &quot;-&quot;\ \ _)\ \ \ "/>
    <numFmt numFmtId="187" formatCode="#\ ##0\ \ \ ;\-#,##0;\ \ &quot;-&quot;\ \ \ \ "/>
    <numFmt numFmtId="188" formatCode="#,##0\ \ ;\-#,##0;&quot;-&quot;\ _)"/>
    <numFmt numFmtId="189" formatCode="#\ ##0\ ;\-#,##0;\ \ &quot;-&quot;\ \ \ \ "/>
    <numFmt numFmtId="190" formatCode="#,##0\ \ \ ;\-#,##0\ \ \ ;&quot;-&quot;\ \ \ _)"/>
    <numFmt numFmtId="191" formatCode="#\ ##0\ \ \ \ \ "/>
    <numFmt numFmtId="192" formatCode="#,##0\ ;\-#,##0;&quot;-&quot;_)"/>
    <numFmt numFmtId="193" formatCode="#,##0\ \ \ ;\-#,##0\ \ \ ;&quot;-&quot;\ \ _)"/>
    <numFmt numFmtId="194" formatCode="#,##0\ \ \ \ \ \ \ \ \ \ \ \ \ "/>
    <numFmt numFmtId="195" formatCode="0.0\ \ \ \ "/>
    <numFmt numFmtId="196" formatCode="#\ ##0\ \ \ \ \ ;\-#\ ##0\ \ \ \ \ ;&quot;-&quot;\ \ \ \ \ _)"/>
    <numFmt numFmtId="197" formatCode="#,##0;\-#,##0;"/>
    <numFmt numFmtId="198" formatCode="0\ \ \ \ \ \ \ \ \ \ "/>
    <numFmt numFmtId="199" formatCode="#\ ##0\ \ \ \ \ \ \ \ ;\-#\ ##0\ \ \ \ \ \ \ \ ;&quot;-&quot;\ \ \ \ \ \ \ \ _)"/>
    <numFmt numFmtId="200" formatCode="#\ ##0\ \ \ \ ;\-#\ ##0\ \ \ \ ;&quot;-&quot;\ \ \ _)"/>
    <numFmt numFmtId="201" formatCode="0.0\ \ \ \ \ \ \ \ \ \ "/>
    <numFmt numFmtId="202" formatCode="0.0\ \ \ "/>
    <numFmt numFmtId="203" formatCode="#\ ##0"/>
    <numFmt numFmtId="204" formatCode="#\ ##0\ \ \ \ \ \ \ \ \ \ "/>
    <numFmt numFmtId="205" formatCode="#,##0\ \ \ \ ;\-#,##0\ \ \ \ ;&quot;-&quot;\ \ \ \ \ \ \ "/>
    <numFmt numFmtId="206" formatCode="#\ ##0\ \ ;\-#\ ##0\ \ ;&quot;-&quot;\ \ \ \ "/>
    <numFmt numFmtId="207" formatCode="#\ ##0\ \ \ ;\-#\ ##0;\ \ &quot;-&quot;\ \ \ \ "/>
    <numFmt numFmtId="208" formatCode="#,##0\ ;\-#,##0;&quot;:&quot;_)"/>
    <numFmt numFmtId="209" formatCode="#\ ##0\ ;\-#\ ##0\ ;&quot;-&quot;\ \ \ \ "/>
    <numFmt numFmtId="210" formatCode="#\ ##0\ ;\-#\ ##0\ ;&quot;-&quot;\ \ \ "/>
    <numFmt numFmtId="211" formatCode="#\ ##0\ ;\-#\ ##0\ ;&quot;-&quot;\ \ "/>
    <numFmt numFmtId="212" formatCode="#\ ##0\ \ \ \ \ \ ;\-#\ ##0\ \ \ \ \ \ ;&quot;-&quot;\ \ \ \ \ \ \ \ "/>
  </numFmts>
  <fonts count="62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vertAlign val="superscript"/>
      <sz val="7.5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10"/>
      <name val="Arial"/>
      <family val="2"/>
    </font>
    <font>
      <sz val="7.8"/>
      <name val="Arial"/>
      <family val="2"/>
    </font>
    <font>
      <b/>
      <sz val="12"/>
      <name val="Garamond"/>
      <family val="1"/>
    </font>
    <font>
      <b/>
      <sz val="10"/>
      <name val="Garamond"/>
      <family val="1"/>
    </font>
    <font>
      <b/>
      <sz val="16"/>
      <name val="Franklin Gothic Medium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7.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24"/>
      <name val="Book Antiqua"/>
      <family val="1"/>
    </font>
    <font>
      <b/>
      <sz val="24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vertAlign val="superscript"/>
      <sz val="7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i/>
      <strike/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8"/>
      <name val="Fixedsys"/>
      <family val="3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4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/>
    </xf>
    <xf numFmtId="174" fontId="1" fillId="0" borderId="0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" vertical="center"/>
    </xf>
    <xf numFmtId="174" fontId="0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74" fontId="10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 quotePrefix="1">
      <alignment horizontal="center" vertical="center"/>
    </xf>
    <xf numFmtId="174" fontId="9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179" fontId="9" fillId="0" borderId="7" xfId="0" applyNumberFormat="1" applyFont="1" applyFill="1" applyBorder="1" applyAlignment="1" applyProtection="1">
      <alignment/>
      <protection/>
    </xf>
    <xf numFmtId="179" fontId="10" fillId="0" borderId="7" xfId="0" applyNumberFormat="1" applyFont="1" applyFill="1" applyBorder="1" applyAlignment="1" applyProtection="1">
      <alignment/>
      <protection/>
    </xf>
    <xf numFmtId="179" fontId="9" fillId="0" borderId="6" xfId="0" applyNumberFormat="1" applyFont="1" applyFill="1" applyBorder="1" applyAlignment="1" applyProtection="1">
      <alignment/>
      <protection/>
    </xf>
    <xf numFmtId="179" fontId="9" fillId="0" borderId="8" xfId="0" applyNumberFormat="1" applyFont="1" applyFill="1" applyBorder="1" applyAlignment="1" applyProtection="1">
      <alignment/>
      <protection/>
    </xf>
    <xf numFmtId="179" fontId="9" fillId="0" borderId="9" xfId="0" applyNumberFormat="1" applyFont="1" applyFill="1" applyBorder="1" applyAlignment="1" applyProtection="1">
      <alignment horizontal="right"/>
      <protection/>
    </xf>
    <xf numFmtId="179" fontId="9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17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1" xfId="0" applyFont="1" applyBorder="1" applyAlignment="1" applyProtection="1">
      <alignment horizontal="fill" vertical="center"/>
      <protection/>
    </xf>
    <xf numFmtId="0" fontId="9" fillId="0" borderId="10" xfId="0" applyFont="1" applyBorder="1" applyAlignment="1" applyProtection="1">
      <alignment horizontal="fill" vertical="center"/>
      <protection/>
    </xf>
    <xf numFmtId="0" fontId="10" fillId="0" borderId="11" xfId="0" applyFont="1" applyBorder="1" applyAlignment="1">
      <alignment horizontal="centerContinuous" vertical="center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fill"/>
      <protection/>
    </xf>
    <xf numFmtId="0" fontId="10" fillId="0" borderId="0" xfId="0" applyFont="1" applyBorder="1" applyAlignment="1" applyProtection="1">
      <alignment horizontal="fill"/>
      <protection/>
    </xf>
    <xf numFmtId="0" fontId="9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189" fontId="9" fillId="0" borderId="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189" fontId="9" fillId="0" borderId="1" xfId="0" applyNumberFormat="1" applyFont="1" applyBorder="1" applyAlignment="1" applyProtection="1">
      <alignment horizontal="center" vertical="center"/>
      <protection/>
    </xf>
    <xf numFmtId="189" fontId="10" fillId="0" borderId="1" xfId="0" applyNumberFormat="1" applyFont="1" applyBorder="1" applyAlignment="1" applyProtection="1">
      <alignment horizontal="center" vertical="center"/>
      <protection/>
    </xf>
    <xf numFmtId="189" fontId="10" fillId="0" borderId="2" xfId="0" applyNumberFormat="1" applyFont="1" applyBorder="1" applyAlignment="1" applyProtection="1">
      <alignment horizontal="right" vertical="center"/>
      <protection/>
    </xf>
    <xf numFmtId="189" fontId="10" fillId="0" borderId="5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189" fontId="9" fillId="0" borderId="0" xfId="0" applyNumberFormat="1" applyFont="1" applyBorder="1" applyAlignment="1">
      <alignment horizontal="centerContinuous" vertical="center"/>
    </xf>
    <xf numFmtId="17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9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168" fontId="9" fillId="0" borderId="0" xfId="0" applyNumberFormat="1" applyFont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9" fillId="0" borderId="2" xfId="0" applyFont="1" applyFill="1" applyBorder="1" applyAlignment="1" applyProtection="1">
      <alignment horizontal="centerContinuous" vertical="center"/>
      <protection/>
    </xf>
    <xf numFmtId="0" fontId="9" fillId="0" borderId="5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 applyProtection="1">
      <alignment horizontal="centerContinuous"/>
      <protection/>
    </xf>
    <xf numFmtId="0" fontId="9" fillId="0" borderId="10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Continuous" vertical="center"/>
      <protection/>
    </xf>
    <xf numFmtId="0" fontId="9" fillId="0" borderId="4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applyProtection="1">
      <alignment horizontal="centerContinuous" vertical="center"/>
      <protection/>
    </xf>
    <xf numFmtId="0" fontId="10" fillId="0" borderId="1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5" xfId="0" applyFont="1" applyFill="1" applyBorder="1" applyAlignment="1" applyProtection="1">
      <alignment horizontal="centerContinuous" vertical="center"/>
      <protection/>
    </xf>
    <xf numFmtId="0" fontId="9" fillId="0" borderId="1" xfId="0" applyFont="1" applyFill="1" applyBorder="1" applyAlignment="1" applyProtection="1">
      <alignment horizontal="fill"/>
      <protection/>
    </xf>
    <xf numFmtId="0" fontId="10" fillId="0" borderId="1" xfId="0" applyFont="1" applyFill="1" applyBorder="1" applyAlignment="1" applyProtection="1">
      <alignment horizontal="fill"/>
      <protection/>
    </xf>
    <xf numFmtId="0" fontId="9" fillId="0" borderId="9" xfId="0" applyFont="1" applyFill="1" applyBorder="1" applyAlignment="1" applyProtection="1">
      <alignment horizontal="centerContinuous" vertical="center"/>
      <protection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10" fillId="0" borderId="9" xfId="0" applyFont="1" applyFill="1" applyBorder="1" applyAlignment="1">
      <alignment horizontal="centerContinuous"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Continuous" vertical="center"/>
      <protection/>
    </xf>
    <xf numFmtId="0" fontId="9" fillId="0" borderId="7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9" fillId="0" borderId="10" xfId="0" applyFont="1" applyFill="1" applyBorder="1" applyAlignment="1" applyProtection="1">
      <alignment horizontal="fill"/>
      <protection/>
    </xf>
    <xf numFmtId="0" fontId="10" fillId="0" borderId="10" xfId="0" applyFont="1" applyFill="1" applyBorder="1" applyAlignment="1" applyProtection="1">
      <alignment horizontal="fill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Continuous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/>
    </xf>
    <xf numFmtId="179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174" fontId="14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 quotePrefix="1">
      <alignment horizontal="center" vertical="center"/>
    </xf>
    <xf numFmtId="174" fontId="8" fillId="0" borderId="0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170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177" fontId="7" fillId="0" borderId="0" xfId="0" applyNumberFormat="1" applyFont="1" applyAlignment="1">
      <alignment/>
    </xf>
    <xf numFmtId="170" fontId="8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170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8" fillId="0" borderId="0" xfId="0" applyNumberFormat="1" applyFont="1" applyAlignment="1" quotePrefix="1">
      <alignment/>
    </xf>
    <xf numFmtId="0" fontId="17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fill"/>
      <protection/>
    </xf>
    <xf numFmtId="0" fontId="14" fillId="0" borderId="0" xfId="0" applyFont="1" applyBorder="1" applyAlignment="1" applyProtection="1">
      <alignment horizontal="fill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168" fontId="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74" fontId="19" fillId="0" borderId="0" xfId="0" applyNumberFormat="1" applyFont="1" applyBorder="1" applyAlignment="1">
      <alignment horizontal="centerContinuous" vertical="center"/>
    </xf>
    <xf numFmtId="0" fontId="18" fillId="0" borderId="0" xfId="0" applyFont="1" applyAlignment="1" quotePrefix="1">
      <alignment horizontal="center" vertical="center"/>
    </xf>
    <xf numFmtId="174" fontId="18" fillId="0" borderId="0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10" fillId="0" borderId="6" xfId="0" applyFont="1" applyFill="1" applyBorder="1" applyAlignment="1" applyProtection="1">
      <alignment vertical="center"/>
      <protection/>
    </xf>
    <xf numFmtId="173" fontId="8" fillId="0" borderId="0" xfId="0" applyNumberFormat="1" applyFont="1" applyAlignment="1">
      <alignment horizontal="centerContinuous"/>
    </xf>
    <xf numFmtId="0" fontId="8" fillId="0" borderId="0" xfId="0" applyFont="1" applyAlignment="1">
      <alignment vertical="top"/>
    </xf>
    <xf numFmtId="173" fontId="8" fillId="0" borderId="0" xfId="0" applyNumberFormat="1" applyFont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4" fontId="10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Alignment="1" quotePrefix="1">
      <alignment horizontal="centerContinuous"/>
    </xf>
    <xf numFmtId="0" fontId="9" fillId="0" borderId="0" xfId="0" applyFont="1" applyFill="1" applyAlignment="1" quotePrefix="1">
      <alignment horizontal="center" vertical="center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79" fontId="9" fillId="0" borderId="3" xfId="0" applyNumberFormat="1" applyFont="1" applyFill="1" applyBorder="1" applyAlignment="1">
      <alignment/>
    </xf>
    <xf numFmtId="179" fontId="9" fillId="0" borderId="4" xfId="0" applyNumberFormat="1" applyFont="1" applyFill="1" applyBorder="1" applyAlignment="1">
      <alignment/>
    </xf>
    <xf numFmtId="179" fontId="10" fillId="0" borderId="4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179" fontId="10" fillId="0" borderId="10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/>
      <protection/>
    </xf>
    <xf numFmtId="179" fontId="9" fillId="0" borderId="6" xfId="0" applyNumberFormat="1" applyFont="1" applyFill="1" applyBorder="1" applyAlignment="1">
      <alignment/>
    </xf>
    <xf numFmtId="179" fontId="9" fillId="0" borderId="2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79" fontId="9" fillId="0" borderId="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fill"/>
      <protection/>
    </xf>
    <xf numFmtId="189" fontId="9" fillId="0" borderId="1" xfId="0" applyNumberFormat="1" applyFont="1" applyBorder="1" applyAlignment="1" applyProtection="1">
      <alignment vertical="center"/>
      <protection/>
    </xf>
    <xf numFmtId="189" fontId="9" fillId="0" borderId="1" xfId="0" applyNumberFormat="1" applyFont="1" applyBorder="1" applyAlignment="1">
      <alignment vertical="center"/>
    </xf>
    <xf numFmtId="189" fontId="10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 applyProtection="1">
      <alignment horizontal="fill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173" fontId="8" fillId="0" borderId="0" xfId="0" applyNumberFormat="1" applyFont="1" applyAlignment="1">
      <alignment/>
    </xf>
    <xf numFmtId="0" fontId="14" fillId="0" borderId="0" xfId="0" applyFont="1" applyAlignment="1" applyProtection="1">
      <alignment horizontal="centerContinuous"/>
      <protection/>
    </xf>
    <xf numFmtId="0" fontId="8" fillId="0" borderId="0" xfId="0" applyFont="1" applyBorder="1" applyAlignment="1">
      <alignment vertical="center"/>
    </xf>
    <xf numFmtId="0" fontId="10" fillId="0" borderId="0" xfId="0" applyFont="1" applyFill="1" applyAlignment="1">
      <alignment/>
    </xf>
    <xf numFmtId="168" fontId="9" fillId="0" borderId="2" xfId="0" applyNumberFormat="1" applyFont="1" applyBorder="1" applyAlignment="1">
      <alignment horizontal="left" vertical="center"/>
    </xf>
    <xf numFmtId="168" fontId="9" fillId="0" borderId="1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5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centerContinuous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 applyProtection="1">
      <alignment horizontal="centerContinuous" vertical="center"/>
      <protection/>
    </xf>
    <xf numFmtId="168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2" xfId="0" applyNumberFormat="1" applyFont="1" applyBorder="1" applyAlignment="1">
      <alignment horizontal="centerContinuous" vertical="center"/>
    </xf>
    <xf numFmtId="178" fontId="9" fillId="0" borderId="0" xfId="0" applyNumberFormat="1" applyFont="1" applyBorder="1" applyAlignment="1" applyProtection="1">
      <alignment horizontal="centerContinuous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9" fillId="0" borderId="9" xfId="0" applyNumberFormat="1" applyFont="1" applyBorder="1" applyAlignment="1" applyProtection="1">
      <alignment horizontal="centerContinuous" vertical="center"/>
      <protection/>
    </xf>
    <xf numFmtId="178" fontId="9" fillId="0" borderId="8" xfId="0" applyNumberFormat="1" applyFont="1" applyBorder="1" applyAlignment="1">
      <alignment horizontal="centerContinuous" vertical="center"/>
    </xf>
    <xf numFmtId="168" fontId="9" fillId="0" borderId="2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>
      <alignment horizontal="centerContinuous" vertical="center"/>
    </xf>
    <xf numFmtId="178" fontId="9" fillId="0" borderId="6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178" fontId="9" fillId="0" borderId="11" xfId="0" applyNumberFormat="1" applyFont="1" applyBorder="1" applyAlignment="1" applyProtection="1">
      <alignment horizontal="center" vertical="center"/>
      <protection/>
    </xf>
    <xf numFmtId="168" fontId="9" fillId="0" borderId="9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 applyProtection="1">
      <alignment horizontal="center" vertical="center"/>
      <protection/>
    </xf>
    <xf numFmtId="168" fontId="10" fillId="0" borderId="0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centerContinuous" vertical="center"/>
    </xf>
    <xf numFmtId="168" fontId="9" fillId="0" borderId="10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 applyProtection="1">
      <alignment horizontal="centerContinuous" vertical="center"/>
      <protection/>
    </xf>
    <xf numFmtId="168" fontId="9" fillId="0" borderId="1" xfId="0" applyNumberFormat="1" applyFont="1" applyBorder="1" applyAlignment="1" applyProtection="1">
      <alignment horizontal="right" vertical="center"/>
      <protection/>
    </xf>
    <xf numFmtId="173" fontId="9" fillId="0" borderId="5" xfId="0" applyNumberFormat="1" applyFont="1" applyBorder="1" applyAlignment="1" applyProtection="1">
      <alignment horizontal="centerContinuous" vertical="center"/>
      <protection/>
    </xf>
    <xf numFmtId="168" fontId="10" fillId="0" borderId="0" xfId="0" applyNumberFormat="1" applyFont="1" applyBorder="1" applyAlignment="1" applyProtection="1">
      <alignment horizontal="right" vertical="center"/>
      <protection/>
    </xf>
    <xf numFmtId="168" fontId="9" fillId="0" borderId="9" xfId="0" applyNumberFormat="1" applyFont="1" applyBorder="1" applyAlignment="1" applyProtection="1">
      <alignment horizontal="centerContinuous" vertical="center"/>
      <protection/>
    </xf>
    <xf numFmtId="168" fontId="9" fillId="0" borderId="8" xfId="0" applyNumberFormat="1" applyFont="1" applyBorder="1" applyAlignment="1">
      <alignment horizontal="centerContinuous" vertical="center"/>
    </xf>
    <xf numFmtId="168" fontId="9" fillId="0" borderId="5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5" xfId="0" applyNumberFormat="1" applyFont="1" applyBorder="1" applyAlignment="1" applyProtection="1">
      <alignment horizontal="center" vertical="center"/>
      <protection/>
    </xf>
    <xf numFmtId="168" fontId="9" fillId="0" borderId="5" xfId="0" applyNumberFormat="1" applyFont="1" applyBorder="1" applyAlignment="1" applyProtection="1">
      <alignment horizontal="center" vertical="center"/>
      <protection/>
    </xf>
    <xf numFmtId="168" fontId="10" fillId="0" borderId="0" xfId="0" applyNumberFormat="1" applyFont="1" applyBorder="1" applyAlignment="1" applyProtection="1">
      <alignment horizontal="center" vertical="center"/>
      <protection/>
    </xf>
    <xf numFmtId="168" fontId="9" fillId="0" borderId="0" xfId="0" applyNumberFormat="1" applyFont="1" applyBorder="1" applyAlignment="1">
      <alignment horizontal="center" vertical="center"/>
    </xf>
    <xf numFmtId="173" fontId="9" fillId="0" borderId="1" xfId="0" applyNumberFormat="1" applyFont="1" applyBorder="1" applyAlignment="1">
      <alignment horizontal="center" vertical="center"/>
    </xf>
    <xf numFmtId="168" fontId="10" fillId="0" borderId="5" xfId="0" applyNumberFormat="1" applyFont="1" applyBorder="1" applyAlignment="1">
      <alignment horizontal="center" vertical="center"/>
    </xf>
    <xf numFmtId="173" fontId="9" fillId="0" borderId="0" xfId="0" applyNumberFormat="1" applyFont="1" applyBorder="1" applyAlignment="1" quotePrefix="1">
      <alignment vertical="center"/>
    </xf>
    <xf numFmtId="168" fontId="9" fillId="0" borderId="0" xfId="0" applyNumberFormat="1" applyFont="1" applyBorder="1" applyAlignment="1" applyProtection="1">
      <alignment vertical="center"/>
      <protection/>
    </xf>
    <xf numFmtId="168" fontId="9" fillId="0" borderId="0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173" fontId="9" fillId="0" borderId="0" xfId="0" applyNumberFormat="1" applyFont="1" applyBorder="1" applyAlignment="1" quotePrefix="1">
      <alignment horizontal="right" vertical="center"/>
    </xf>
    <xf numFmtId="168" fontId="10" fillId="0" borderId="0" xfId="0" applyNumberFormat="1" applyFont="1" applyBorder="1" applyAlignment="1">
      <alignment horizontal="centerContinuous" vertical="center"/>
    </xf>
    <xf numFmtId="173" fontId="10" fillId="0" borderId="0" xfId="0" applyNumberFormat="1" applyFont="1" applyBorder="1" applyAlignment="1">
      <alignment horizontal="centerContinuous" vertical="center"/>
    </xf>
    <xf numFmtId="168" fontId="9" fillId="0" borderId="0" xfId="0" applyNumberFormat="1" applyFont="1" applyBorder="1" applyAlignment="1">
      <alignment horizontal="centerContinuous" vertical="center"/>
    </xf>
    <xf numFmtId="173" fontId="9" fillId="0" borderId="0" xfId="0" applyNumberFormat="1" applyFont="1" applyBorder="1" applyAlignment="1">
      <alignment horizontal="centerContinuous" vertical="center"/>
    </xf>
    <xf numFmtId="16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11" xfId="0" applyNumberFormat="1" applyFont="1" applyBorder="1" applyAlignment="1" applyProtection="1">
      <alignment horizontal="right" vertical="center"/>
      <protection/>
    </xf>
    <xf numFmtId="168" fontId="10" fillId="0" borderId="2" xfId="0" applyNumberFormat="1" applyFont="1" applyBorder="1" applyAlignment="1" applyProtection="1">
      <alignment horizontal="left"/>
      <protection/>
    </xf>
    <xf numFmtId="178" fontId="10" fillId="0" borderId="2" xfId="0" applyNumberFormat="1" applyFont="1" applyBorder="1" applyAlignment="1" applyProtection="1">
      <alignment horizontal="right"/>
      <protection/>
    </xf>
    <xf numFmtId="178" fontId="10" fillId="0" borderId="0" xfId="0" applyNumberFormat="1" applyFont="1" applyBorder="1" applyAlignment="1" applyProtection="1">
      <alignment horizontal="right"/>
      <protection/>
    </xf>
    <xf numFmtId="178" fontId="10" fillId="0" borderId="0" xfId="0" applyNumberFormat="1" applyFont="1" applyBorder="1" applyAlignment="1">
      <alignment horizontal="right"/>
    </xf>
    <xf numFmtId="178" fontId="10" fillId="0" borderId="5" xfId="0" applyNumberFormat="1" applyFont="1" applyBorder="1" applyAlignment="1">
      <alignment horizontal="right"/>
    </xf>
    <xf numFmtId="178" fontId="9" fillId="0" borderId="2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 applyProtection="1">
      <alignment horizontal="right" vertical="center"/>
      <protection/>
    </xf>
    <xf numFmtId="178" fontId="10" fillId="0" borderId="2" xfId="0" applyNumberFormat="1" applyFont="1" applyBorder="1" applyAlignment="1">
      <alignment horizontal="right" vertical="center"/>
    </xf>
    <xf numFmtId="168" fontId="10" fillId="0" borderId="2" xfId="0" applyNumberFormat="1" applyFont="1" applyBorder="1" applyAlignment="1" applyProtection="1">
      <alignment horizontal="left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178" fontId="10" fillId="0" borderId="2" xfId="0" applyNumberFormat="1" applyFont="1" applyBorder="1" applyAlignment="1" applyProtection="1">
      <alignment horizontal="right" vertical="center"/>
      <protection/>
    </xf>
    <xf numFmtId="168" fontId="10" fillId="0" borderId="2" xfId="0" applyNumberFormat="1" applyFont="1" applyFill="1" applyBorder="1" applyAlignment="1" applyProtection="1">
      <alignment horizontal="left" vertical="center"/>
      <protection/>
    </xf>
    <xf numFmtId="178" fontId="10" fillId="0" borderId="2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8" fontId="9" fillId="0" borderId="7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 applyProtection="1">
      <alignment horizontal="left" vertical="center"/>
      <protection/>
    </xf>
    <xf numFmtId="178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 applyProtection="1">
      <alignment horizontal="right" vertical="center"/>
      <protection/>
    </xf>
    <xf numFmtId="168" fontId="9" fillId="0" borderId="1" xfId="0" applyNumberFormat="1" applyFont="1" applyBorder="1" applyAlignment="1">
      <alignment horizontal="left" vertical="center"/>
    </xf>
    <xf numFmtId="178" fontId="9" fillId="0" borderId="1" xfId="0" applyNumberFormat="1" applyFont="1" applyBorder="1" applyAlignment="1" applyProtection="1">
      <alignment horizontal="right" vertical="center"/>
      <protection/>
    </xf>
    <xf numFmtId="168" fontId="20" fillId="0" borderId="0" xfId="0" applyNumberFormat="1" applyFont="1" applyBorder="1" applyAlignment="1" applyProtection="1">
      <alignment horizontal="left" vertical="center"/>
      <protection/>
    </xf>
    <xf numFmtId="168" fontId="9" fillId="0" borderId="0" xfId="0" applyNumberFormat="1" applyFont="1" applyBorder="1" applyAlignment="1" applyProtection="1">
      <alignment horizontal="left" vertical="center"/>
      <protection/>
    </xf>
    <xf numFmtId="178" fontId="9" fillId="0" borderId="10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 applyProtection="1">
      <alignment horizontal="left" vertical="center"/>
      <protection/>
    </xf>
    <xf numFmtId="178" fontId="10" fillId="0" borderId="5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10" fillId="0" borderId="5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 applyProtection="1">
      <alignment horizontal="right" vertical="center"/>
      <protection/>
    </xf>
    <xf numFmtId="178" fontId="10" fillId="0" borderId="4" xfId="0" applyNumberFormat="1" applyFont="1" applyBorder="1" applyAlignment="1" applyProtection="1">
      <alignment horizontal="right" vertical="center"/>
      <protection/>
    </xf>
    <xf numFmtId="168" fontId="9" fillId="0" borderId="9" xfId="0" applyNumberFormat="1" applyFont="1" applyBorder="1" applyAlignment="1" applyProtection="1">
      <alignment horizontal="right" vertical="center"/>
      <protection/>
    </xf>
    <xf numFmtId="168" fontId="10" fillId="0" borderId="10" xfId="0" applyNumberFormat="1" applyFont="1" applyBorder="1" applyAlignment="1" applyProtection="1">
      <alignment horizontal="left"/>
      <protection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 applyProtection="1">
      <alignment horizontal="fill" vertical="center"/>
      <protection/>
    </xf>
    <xf numFmtId="178" fontId="9" fillId="0" borderId="6" xfId="0" applyNumberFormat="1" applyFont="1" applyBorder="1" applyAlignment="1" applyProtection="1">
      <alignment horizontal="right" vertical="center"/>
      <protection/>
    </xf>
    <xf numFmtId="178" fontId="9" fillId="0" borderId="8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1" xfId="0" applyFont="1" applyBorder="1" applyAlignment="1" applyProtection="1">
      <alignment horizontal="centerContinuous"/>
      <protection/>
    </xf>
    <xf numFmtId="0" fontId="10" fillId="0" borderId="10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1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10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Continuous"/>
      <protection/>
    </xf>
    <xf numFmtId="0" fontId="9" fillId="0" borderId="2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79" fontId="9" fillId="0" borderId="0" xfId="0" applyNumberFormat="1" applyFont="1" applyAlignment="1">
      <alignment vertical="center"/>
    </xf>
    <xf numFmtId="179" fontId="9" fillId="0" borderId="0" xfId="0" applyNumberFormat="1" applyFont="1" applyAlignment="1" quotePrefix="1">
      <alignment horizontal="right" vertical="center"/>
    </xf>
    <xf numFmtId="173" fontId="9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173" fontId="9" fillId="0" borderId="0" xfId="0" applyNumberFormat="1" applyFont="1" applyAlignment="1" quotePrefix="1">
      <alignment horizontal="right"/>
    </xf>
    <xf numFmtId="0" fontId="9" fillId="0" borderId="10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Continuous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9" fillId="0" borderId="2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5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7" xfId="0" applyNumberFormat="1" applyFont="1" applyBorder="1" applyAlignment="1">
      <alignment vertical="center"/>
    </xf>
    <xf numFmtId="179" fontId="9" fillId="0" borderId="8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3" xfId="0" applyFont="1" applyBorder="1" applyAlignment="1">
      <alignment vertical="center"/>
    </xf>
    <xf numFmtId="179" fontId="9" fillId="0" borderId="0" xfId="0" applyNumberFormat="1" applyFont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Continuous" vertical="center"/>
    </xf>
    <xf numFmtId="0" fontId="13" fillId="0" borderId="0" xfId="0" applyFont="1" applyFill="1" applyAlignment="1">
      <alignment horizontal="centerContinuous"/>
    </xf>
    <xf numFmtId="0" fontId="13" fillId="0" borderId="0" xfId="0" applyFont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74" fontId="9" fillId="0" borderId="0" xfId="0" applyNumberFormat="1" applyFont="1" applyFill="1" applyBorder="1" applyAlignment="1" quotePrefix="1">
      <alignment horizontal="right" vertical="center"/>
    </xf>
    <xf numFmtId="0" fontId="23" fillId="0" borderId="0" xfId="0" applyFont="1" applyBorder="1" applyAlignment="1">
      <alignment/>
    </xf>
    <xf numFmtId="0" fontId="9" fillId="0" borderId="3" xfId="0" applyFont="1" applyBorder="1" applyAlignment="1" applyProtection="1">
      <alignment horizontal="centerContinuous"/>
      <protection/>
    </xf>
    <xf numFmtId="0" fontId="10" fillId="0" borderId="10" xfId="0" applyFont="1" applyBorder="1" applyAlignment="1" applyProtection="1">
      <alignment horizontal="fill"/>
      <protection/>
    </xf>
    <xf numFmtId="0" fontId="9" fillId="0" borderId="10" xfId="0" applyFont="1" applyBorder="1" applyAlignment="1" applyProtection="1">
      <alignment horizontal="fill"/>
      <protection/>
    </xf>
    <xf numFmtId="0" fontId="9" fillId="0" borderId="2" xfId="0" applyFont="1" applyBorder="1" applyAlignment="1" applyProtection="1">
      <alignment horizontal="centerContinuous"/>
      <protection/>
    </xf>
    <xf numFmtId="0" fontId="10" fillId="0" borderId="11" xfId="0" applyFont="1" applyBorder="1" applyAlignment="1">
      <alignment horizontal="centerContinuous"/>
    </xf>
    <xf numFmtId="0" fontId="9" fillId="0" borderId="3" xfId="0" applyFont="1" applyBorder="1" applyAlignment="1" applyProtection="1">
      <alignment horizontal="fill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Continuous"/>
      <protection/>
    </xf>
    <xf numFmtId="0" fontId="10" fillId="0" borderId="8" xfId="0" applyFont="1" applyBorder="1" applyAlignment="1">
      <alignment horizontal="centerContinuous"/>
    </xf>
    <xf numFmtId="0" fontId="9" fillId="0" borderId="11" xfId="0" applyFont="1" applyBorder="1" applyAlignment="1" applyProtection="1">
      <alignment horizontal="fill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10" fillId="0" borderId="9" xfId="0" applyFont="1" applyBorder="1" applyAlignment="1">
      <alignment/>
    </xf>
    <xf numFmtId="169" fontId="9" fillId="0" borderId="9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9" fillId="0" borderId="9" xfId="0" applyFont="1" applyBorder="1" applyAlignment="1" applyProtection="1">
      <alignment horizontal="centerContinuous"/>
      <protection/>
    </xf>
    <xf numFmtId="179" fontId="9" fillId="0" borderId="0" xfId="0" applyNumberFormat="1" applyFont="1" applyBorder="1" applyAlignment="1">
      <alignment/>
    </xf>
    <xf numFmtId="179" fontId="10" fillId="0" borderId="0" xfId="0" applyNumberFormat="1" applyFont="1" applyBorder="1" applyAlignment="1" applyProtection="1">
      <alignment horizontal="right" vertical="center"/>
      <protection/>
    </xf>
    <xf numFmtId="179" fontId="10" fillId="0" borderId="4" xfId="0" applyNumberFormat="1" applyFont="1" applyBorder="1" applyAlignment="1" applyProtection="1">
      <alignment horizontal="right" vertical="center"/>
      <protection/>
    </xf>
    <xf numFmtId="179" fontId="10" fillId="0" borderId="2" xfId="0" applyNumberFormat="1" applyFont="1" applyBorder="1" applyAlignment="1" applyProtection="1">
      <alignment horizontal="right" vertical="center"/>
      <protection/>
    </xf>
    <xf numFmtId="179" fontId="10" fillId="0" borderId="5" xfId="0" applyNumberFormat="1" applyFont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horizontal="right" vertical="center"/>
      <protection/>
    </xf>
    <xf numFmtId="179" fontId="10" fillId="0" borderId="1" xfId="0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" xfId="0" applyNumberFormat="1" applyFont="1" applyBorder="1" applyAlignment="1" applyProtection="1">
      <alignment horizontal="right" vertical="center"/>
      <protection/>
    </xf>
    <xf numFmtId="179" fontId="9" fillId="0" borderId="5" xfId="0" applyNumberFormat="1" applyFont="1" applyBorder="1" applyAlignment="1" applyProtection="1">
      <alignment horizontal="right" vertical="center"/>
      <protection/>
    </xf>
    <xf numFmtId="179" fontId="9" fillId="0" borderId="1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79" fontId="9" fillId="0" borderId="7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9" xfId="0" applyNumberFormat="1" applyFont="1" applyBorder="1" applyAlignment="1">
      <alignment horizontal="right" vertical="center"/>
    </xf>
    <xf numFmtId="179" fontId="9" fillId="0" borderId="8" xfId="0" applyNumberFormat="1" applyFont="1" applyBorder="1" applyAlignment="1">
      <alignment horizontal="right" vertical="center"/>
    </xf>
    <xf numFmtId="0" fontId="9" fillId="0" borderId="0" xfId="0" applyFont="1" applyFill="1" applyAlignment="1" applyProtection="1">
      <alignment horizontal="centerContinuous"/>
      <protection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Continuous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188" fontId="9" fillId="0" borderId="0" xfId="0" applyNumberFormat="1" applyFont="1" applyAlignment="1">
      <alignment/>
    </xf>
    <xf numFmtId="188" fontId="9" fillId="0" borderId="8" xfId="0" applyNumberFormat="1" applyFont="1" applyBorder="1" applyAlignment="1">
      <alignment horizontal="right" vertical="center"/>
    </xf>
    <xf numFmtId="188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fill"/>
      <protection/>
    </xf>
    <xf numFmtId="0" fontId="9" fillId="0" borderId="0" xfId="0" applyFont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173" fontId="9" fillId="0" borderId="3" xfId="0" applyNumberFormat="1" applyFont="1" applyBorder="1" applyAlignment="1" applyProtection="1">
      <alignment horizontal="right"/>
      <protection/>
    </xf>
    <xf numFmtId="173" fontId="9" fillId="0" borderId="4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left"/>
      <protection/>
    </xf>
    <xf numFmtId="173" fontId="9" fillId="0" borderId="2" xfId="0" applyNumberFormat="1" applyFont="1" applyBorder="1" applyAlignment="1" applyProtection="1">
      <alignment horizontal="right"/>
      <protection/>
    </xf>
    <xf numFmtId="173" fontId="9" fillId="0" borderId="0" xfId="0" applyNumberFormat="1" applyFont="1" applyBorder="1" applyAlignment="1" applyProtection="1">
      <alignment horizontal="right"/>
      <protection/>
    </xf>
    <xf numFmtId="173" fontId="9" fillId="0" borderId="6" xfId="0" applyNumberFormat="1" applyFont="1" applyBorder="1" applyAlignment="1" applyProtection="1">
      <alignment horizontal="right" vertical="top"/>
      <protection/>
    </xf>
    <xf numFmtId="173" fontId="9" fillId="0" borderId="7" xfId="0" applyNumberFormat="1" applyFont="1" applyBorder="1" applyAlignment="1" applyProtection="1">
      <alignment horizontal="right" vertical="top"/>
      <protection/>
    </xf>
    <xf numFmtId="0" fontId="10" fillId="0" borderId="1" xfId="0" applyFont="1" applyBorder="1" applyAlignment="1">
      <alignment horizontal="left" vertical="center"/>
    </xf>
    <xf numFmtId="173" fontId="9" fillId="0" borderId="2" xfId="0" applyNumberFormat="1" applyFont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 applyProtection="1">
      <alignment horizontal="right" vertical="center"/>
      <protection/>
    </xf>
    <xf numFmtId="173" fontId="9" fillId="0" borderId="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right"/>
    </xf>
    <xf numFmtId="173" fontId="9" fillId="0" borderId="0" xfId="0" applyNumberFormat="1" applyFont="1" applyAlignment="1">
      <alignment horizontal="centerContinuous"/>
    </xf>
    <xf numFmtId="0" fontId="9" fillId="0" borderId="1" xfId="0" applyFont="1" applyBorder="1" applyAlignment="1">
      <alignment horizontal="center"/>
    </xf>
    <xf numFmtId="173" fontId="9" fillId="0" borderId="1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9" fillId="0" borderId="10" xfId="0" applyFont="1" applyBorder="1" applyAlignment="1" applyProtection="1">
      <alignment horizontal="center" vertical="center"/>
      <protection/>
    </xf>
    <xf numFmtId="173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fill" vertical="center"/>
      <protection/>
    </xf>
    <xf numFmtId="179" fontId="10" fillId="0" borderId="4" xfId="0" applyNumberFormat="1" applyFont="1" applyBorder="1" applyAlignment="1" applyProtection="1">
      <alignment horizontal="center" vertical="center"/>
      <protection/>
    </xf>
    <xf numFmtId="179" fontId="9" fillId="0" borderId="4" xfId="0" applyNumberFormat="1" applyFont="1" applyBorder="1" applyAlignment="1" applyProtection="1">
      <alignment horizontal="center" vertical="center"/>
      <protection/>
    </xf>
    <xf numFmtId="179" fontId="9" fillId="0" borderId="11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left"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6" xfId="0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79" fontId="9" fillId="0" borderId="0" xfId="0" applyNumberFormat="1" applyFont="1" applyAlignment="1" quotePrefix="1">
      <alignment vertical="center"/>
    </xf>
    <xf numFmtId="179" fontId="9" fillId="0" borderId="0" xfId="0" applyNumberFormat="1" applyFont="1" applyAlignment="1">
      <alignment horizontal="centerContinuous" vertical="center"/>
    </xf>
    <xf numFmtId="179" fontId="10" fillId="0" borderId="0" xfId="0" applyNumberFormat="1" applyFont="1" applyAlignment="1">
      <alignment horizontal="centerContinuous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>
      <alignment horizontal="centerContinuous" vertical="center"/>
    </xf>
    <xf numFmtId="179" fontId="10" fillId="0" borderId="10" xfId="0" applyNumberFormat="1" applyFont="1" applyBorder="1" applyAlignment="1">
      <alignment horizontal="centerContinuous" vertical="center"/>
    </xf>
    <xf numFmtId="179" fontId="9" fillId="0" borderId="4" xfId="0" applyNumberFormat="1" applyFont="1" applyBorder="1" applyAlignment="1">
      <alignment horizontal="centerContinuous" vertical="center"/>
    </xf>
    <xf numFmtId="179" fontId="9" fillId="0" borderId="1" xfId="0" applyNumberFormat="1" applyFont="1" applyBorder="1" applyAlignment="1" applyProtection="1">
      <alignment horizontal="center" vertical="center"/>
      <protection/>
    </xf>
    <xf numFmtId="179" fontId="10" fillId="0" borderId="10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 applyProtection="1">
      <alignment horizontal="centerContinuous" vertical="center"/>
      <protection/>
    </xf>
    <xf numFmtId="179" fontId="9" fillId="0" borderId="0" xfId="0" applyNumberFormat="1" applyFont="1" applyBorder="1" applyAlignment="1">
      <alignment horizontal="centerContinuous" vertical="center"/>
    </xf>
    <xf numFmtId="179" fontId="10" fillId="0" borderId="5" xfId="0" applyNumberFormat="1" applyFont="1" applyBorder="1" applyAlignment="1">
      <alignment horizontal="centerContinuous" vertical="center"/>
    </xf>
    <xf numFmtId="179" fontId="9" fillId="0" borderId="3" xfId="0" applyNumberFormat="1" applyFont="1" applyBorder="1" applyAlignment="1" applyProtection="1">
      <alignment horizontal="centerContinuous" vertical="center"/>
      <protection/>
    </xf>
    <xf numFmtId="179" fontId="10" fillId="0" borderId="4" xfId="0" applyNumberFormat="1" applyFont="1" applyBorder="1" applyAlignment="1">
      <alignment horizontal="centerContinuous" vertical="center"/>
    </xf>
    <xf numFmtId="179" fontId="9" fillId="0" borderId="1" xfId="0" applyNumberFormat="1" applyFont="1" applyBorder="1" applyAlignment="1" applyProtection="1">
      <alignment horizontal="centerContinuous" vertical="center"/>
      <protection/>
    </xf>
    <xf numFmtId="179" fontId="10" fillId="0" borderId="1" xfId="0" applyNumberFormat="1" applyFont="1" applyBorder="1" applyAlignment="1" applyProtection="1">
      <alignment horizontal="centerContinuous" vertical="center"/>
      <protection/>
    </xf>
    <xf numFmtId="179" fontId="9" fillId="0" borderId="0" xfId="0" applyNumberFormat="1" applyFont="1" applyBorder="1" applyAlignment="1" applyProtection="1">
      <alignment horizontal="centerContinuous" vertical="center"/>
      <protection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5" xfId="0" applyNumberFormat="1" applyFont="1" applyBorder="1" applyAlignment="1" applyProtection="1">
      <alignment horizontal="centerContinuous" vertical="center"/>
      <protection/>
    </xf>
    <xf numFmtId="179" fontId="9" fillId="0" borderId="6" xfId="0" applyNumberFormat="1" applyFont="1" applyBorder="1" applyAlignment="1" applyProtection="1">
      <alignment horizontal="centerContinuous" vertical="center"/>
      <protection/>
    </xf>
    <xf numFmtId="179" fontId="10" fillId="0" borderId="7" xfId="0" applyNumberFormat="1" applyFont="1" applyBorder="1" applyAlignment="1">
      <alignment horizontal="centerContinuous" vertical="center"/>
    </xf>
    <xf numFmtId="179" fontId="10" fillId="0" borderId="1" xfId="0" applyNumberFormat="1" applyFont="1" applyBorder="1" applyAlignment="1">
      <alignment horizontal="centerContinuous" vertical="center"/>
    </xf>
    <xf numFmtId="179" fontId="10" fillId="0" borderId="1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Continuous" vertical="center"/>
    </xf>
    <xf numFmtId="179" fontId="10" fillId="0" borderId="8" xfId="0" applyNumberFormat="1" applyFont="1" applyBorder="1" applyAlignment="1">
      <alignment horizontal="centerContinuous" vertical="center"/>
    </xf>
    <xf numFmtId="179" fontId="10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fill" vertical="center"/>
      <protection/>
    </xf>
    <xf numFmtId="179" fontId="9" fillId="0" borderId="11" xfId="0" applyNumberFormat="1" applyFont="1" applyBorder="1" applyAlignment="1" applyProtection="1">
      <alignment horizontal="fill" vertical="center"/>
      <protection/>
    </xf>
    <xf numFmtId="179" fontId="9" fillId="0" borderId="2" xfId="0" applyNumberFormat="1" applyFont="1" applyBorder="1" applyAlignment="1" applyProtection="1">
      <alignment horizontal="center" vertical="center"/>
      <protection/>
    </xf>
    <xf numFmtId="179" fontId="9" fillId="0" borderId="5" xfId="0" applyNumberFormat="1" applyFont="1" applyBorder="1" applyAlignment="1" applyProtection="1">
      <alignment horizontal="center" vertical="center"/>
      <protection/>
    </xf>
    <xf numFmtId="179" fontId="10" fillId="0" borderId="9" xfId="0" applyNumberFormat="1" applyFont="1" applyBorder="1" applyAlignment="1">
      <alignment horizontal="centerContinuous" vertical="center"/>
    </xf>
    <xf numFmtId="179" fontId="9" fillId="0" borderId="9" xfId="0" applyNumberFormat="1" applyFont="1" applyBorder="1" applyAlignment="1">
      <alignment horizontal="centerContinuous" vertical="center"/>
    </xf>
    <xf numFmtId="179" fontId="9" fillId="0" borderId="9" xfId="0" applyNumberFormat="1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left" vertical="center"/>
      <protection/>
    </xf>
    <xf numFmtId="179" fontId="9" fillId="0" borderId="0" xfId="0" applyNumberFormat="1" applyFont="1" applyAlignment="1">
      <alignment horizontal="right" vertical="center"/>
    </xf>
    <xf numFmtId="179" fontId="10" fillId="0" borderId="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horizontal="right" vertical="center"/>
      <protection/>
    </xf>
    <xf numFmtId="179" fontId="10" fillId="0" borderId="11" xfId="0" applyNumberFormat="1" applyFont="1" applyBorder="1" applyAlignment="1">
      <alignment horizontal="centerContinuous"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Continuous" vertical="center"/>
      <protection/>
    </xf>
    <xf numFmtId="179" fontId="10" fillId="0" borderId="9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9" fontId="9" fillId="0" borderId="4" xfId="0" applyNumberFormat="1" applyFont="1" applyBorder="1" applyAlignment="1" applyProtection="1">
      <alignment horizontal="right" vertical="center"/>
      <protection/>
    </xf>
    <xf numFmtId="179" fontId="10" fillId="0" borderId="2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fill" vertical="center"/>
      <protection/>
    </xf>
    <xf numFmtId="0" fontId="9" fillId="0" borderId="6" xfId="0" applyFont="1" applyBorder="1" applyAlignment="1" applyProtection="1">
      <alignment horizontal="fill" vertical="center"/>
      <protection/>
    </xf>
    <xf numFmtId="179" fontId="10" fillId="0" borderId="3" xfId="0" applyNumberFormat="1" applyFont="1" applyBorder="1" applyAlignment="1" applyProtection="1">
      <alignment horizontal="right" vertical="center"/>
      <protection/>
    </xf>
    <xf numFmtId="179" fontId="9" fillId="0" borderId="11" xfId="0" applyNumberFormat="1" applyFont="1" applyBorder="1" applyAlignment="1" applyProtection="1">
      <alignment horizontal="right" vertical="center"/>
      <protection/>
    </xf>
    <xf numFmtId="179" fontId="10" fillId="0" borderId="2" xfId="0" applyNumberFormat="1" applyFont="1" applyFill="1" applyBorder="1" applyAlignment="1" applyProtection="1">
      <alignment horizontal="right" vertical="center"/>
      <protection/>
    </xf>
    <xf numFmtId="179" fontId="10" fillId="0" borderId="1" xfId="0" applyNumberFormat="1" applyFont="1" applyBorder="1" applyAlignment="1">
      <alignment vertical="center"/>
    </xf>
    <xf numFmtId="179" fontId="9" fillId="0" borderId="9" xfId="0" applyNumberFormat="1" applyFont="1" applyBorder="1" applyAlignment="1" applyProtection="1">
      <alignment horizontal="right" vertical="center"/>
      <protection/>
    </xf>
    <xf numFmtId="179" fontId="10" fillId="0" borderId="5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vertical="center"/>
    </xf>
    <xf numFmtId="173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179" fontId="10" fillId="0" borderId="11" xfId="0" applyNumberFormat="1" applyFont="1" applyBorder="1" applyAlignment="1" applyProtection="1">
      <alignment horizontal="right" vertical="center"/>
      <protection/>
    </xf>
    <xf numFmtId="179" fontId="10" fillId="0" borderId="6" xfId="0" applyNumberFormat="1" applyFont="1" applyBorder="1" applyAlignment="1" applyProtection="1">
      <alignment horizontal="right" vertical="center"/>
      <protection/>
    </xf>
    <xf numFmtId="179" fontId="9" fillId="0" borderId="7" xfId="0" applyNumberFormat="1" applyFont="1" applyBorder="1" applyAlignment="1" applyProtection="1">
      <alignment horizontal="right" vertical="center"/>
      <protection/>
    </xf>
    <xf numFmtId="179" fontId="10" fillId="0" borderId="7" xfId="0" applyNumberFormat="1" applyFont="1" applyBorder="1" applyAlignment="1" applyProtection="1">
      <alignment horizontal="right" vertical="center"/>
      <protection/>
    </xf>
    <xf numFmtId="179" fontId="9" fillId="0" borderId="8" xfId="0" applyNumberFormat="1" applyFont="1" applyBorder="1" applyAlignment="1" applyProtection="1">
      <alignment horizontal="right" vertical="center"/>
      <protection/>
    </xf>
    <xf numFmtId="179" fontId="10" fillId="0" borderId="1" xfId="0" applyNumberFormat="1" applyFont="1" applyFill="1" applyBorder="1" applyAlignment="1" applyProtection="1">
      <alignment horizontal="right" vertical="center"/>
      <protection/>
    </xf>
    <xf numFmtId="179" fontId="10" fillId="0" borderId="3" xfId="0" applyNumberFormat="1" applyFont="1" applyBorder="1" applyAlignment="1" applyProtection="1">
      <alignment horizontal="center" vertical="center"/>
      <protection/>
    </xf>
    <xf numFmtId="179" fontId="9" fillId="0" borderId="11" xfId="0" applyNumberFormat="1" applyFont="1" applyBorder="1" applyAlignment="1" applyProtection="1">
      <alignment horizontal="center" vertical="center"/>
      <protection/>
    </xf>
    <xf numFmtId="179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179" fontId="9" fillId="0" borderId="6" xfId="0" applyNumberFormat="1" applyFont="1" applyBorder="1" applyAlignment="1" applyProtection="1">
      <alignment horizontal="right" vertical="center"/>
      <protection/>
    </xf>
    <xf numFmtId="179" fontId="10" fillId="0" borderId="3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10" fillId="0" borderId="4" xfId="0" applyNumberFormat="1" applyFont="1" applyBorder="1" applyAlignment="1">
      <alignment vertical="center"/>
    </xf>
    <xf numFmtId="179" fontId="10" fillId="0" borderId="3" xfId="0" applyNumberFormat="1" applyFont="1" applyBorder="1" applyAlignment="1" applyProtection="1">
      <alignment horizontal="right"/>
      <protection/>
    </xf>
    <xf numFmtId="179" fontId="10" fillId="0" borderId="4" xfId="0" applyNumberFormat="1" applyFont="1" applyBorder="1" applyAlignment="1" applyProtection="1">
      <alignment horizontal="right"/>
      <protection/>
    </xf>
    <xf numFmtId="179" fontId="10" fillId="0" borderId="11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78" fontId="9" fillId="0" borderId="10" xfId="0" applyNumberFormat="1" applyFont="1" applyBorder="1" applyAlignment="1" applyProtection="1">
      <alignment horizontal="right" vertical="center"/>
      <protection/>
    </xf>
    <xf numFmtId="178" fontId="10" fillId="0" borderId="1" xfId="0" applyNumberFormat="1" applyFont="1" applyBorder="1" applyAlignment="1">
      <alignment horizontal="right"/>
    </xf>
    <xf numFmtId="178" fontId="10" fillId="0" borderId="1" xfId="0" applyNumberFormat="1" applyFont="1" applyFill="1" applyBorder="1" applyAlignment="1">
      <alignment horizontal="right" vertical="center"/>
    </xf>
    <xf numFmtId="178" fontId="9" fillId="0" borderId="9" xfId="0" applyNumberFormat="1" applyFont="1" applyBorder="1" applyAlignment="1" applyProtection="1">
      <alignment horizontal="right" vertical="center"/>
      <protection/>
    </xf>
    <xf numFmtId="178" fontId="10" fillId="0" borderId="2" xfId="0" applyNumberFormat="1" applyFont="1" applyBorder="1" applyAlignment="1">
      <alignment horizontal="right"/>
    </xf>
    <xf numFmtId="178" fontId="10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Border="1" applyAlignment="1">
      <alignment horizontal="centerContinuous"/>
    </xf>
    <xf numFmtId="168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Continuous" vertical="center"/>
    </xf>
    <xf numFmtId="178" fontId="10" fillId="0" borderId="3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 applyProtection="1">
      <alignment horizontal="left" vertical="center"/>
      <protection/>
    </xf>
    <xf numFmtId="168" fontId="9" fillId="0" borderId="1" xfId="0" applyNumberFormat="1" applyFont="1" applyBorder="1" applyAlignment="1" applyProtection="1">
      <alignment vertical="center"/>
      <protection/>
    </xf>
    <xf numFmtId="168" fontId="13" fillId="0" borderId="0" xfId="0" applyNumberFormat="1" applyFont="1" applyBorder="1" applyAlignment="1" applyProtection="1">
      <alignment horizontal="centerContinuous" vertical="center"/>
      <protection/>
    </xf>
    <xf numFmtId="174" fontId="10" fillId="0" borderId="0" xfId="0" applyNumberFormat="1" applyFont="1" applyBorder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174" fontId="10" fillId="0" borderId="0" xfId="0" applyNumberFormat="1" applyFont="1" applyAlignment="1">
      <alignment horizontal="centerContinuous"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horizontal="centerContinuous" vertical="center"/>
    </xf>
    <xf numFmtId="174" fontId="9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fill" vertical="center"/>
      <protection/>
    </xf>
    <xf numFmtId="0" fontId="9" fillId="0" borderId="7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0" fontId="10" fillId="0" borderId="10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>
      <alignment horizontal="centerContinuous" vertical="center"/>
    </xf>
    <xf numFmtId="174" fontId="9" fillId="0" borderId="3" xfId="0" applyNumberFormat="1" applyFont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center"/>
    </xf>
    <xf numFmtId="187" fontId="9" fillId="0" borderId="8" xfId="0" applyNumberFormat="1" applyFont="1" applyBorder="1" applyAlignment="1">
      <alignment vertical="center"/>
    </xf>
    <xf numFmtId="187" fontId="9" fillId="0" borderId="11" xfId="0" applyNumberFormat="1" applyFont="1" applyBorder="1" applyAlignment="1">
      <alignment vertical="center"/>
    </xf>
    <xf numFmtId="187" fontId="9" fillId="0" borderId="4" xfId="0" applyNumberFormat="1" applyFont="1" applyBorder="1" applyAlignment="1">
      <alignment horizontal="centerContinuous" vertical="center"/>
    </xf>
    <xf numFmtId="187" fontId="10" fillId="0" borderId="4" xfId="0" applyNumberFormat="1" applyFont="1" applyBorder="1" applyAlignment="1">
      <alignment horizontal="centerContinuous" vertical="center"/>
    </xf>
    <xf numFmtId="189" fontId="9" fillId="0" borderId="2" xfId="0" applyNumberFormat="1" applyFont="1" applyBorder="1" applyAlignment="1">
      <alignment horizontal="right" vertical="center"/>
    </xf>
    <xf numFmtId="187" fontId="9" fillId="0" borderId="6" xfId="0" applyNumberFormat="1" applyFont="1" applyBorder="1" applyAlignment="1">
      <alignment horizontal="right" vertical="center"/>
    </xf>
    <xf numFmtId="187" fontId="9" fillId="0" borderId="7" xfId="0" applyNumberFormat="1" applyFont="1" applyBorder="1" applyAlignment="1">
      <alignment horizontal="right" vertical="center"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Continuous" vertical="center"/>
    </xf>
    <xf numFmtId="187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174" fontId="8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Alignment="1">
      <alignment horizontal="centerContinuous"/>
    </xf>
    <xf numFmtId="0" fontId="27" fillId="0" borderId="0" xfId="0" applyFont="1" applyAlignment="1" applyProtection="1">
      <alignment horizontal="centerContinuous"/>
      <protection/>
    </xf>
    <xf numFmtId="173" fontId="14" fillId="0" borderId="0" xfId="0" applyNumberFormat="1" applyFont="1" applyAlignment="1" applyProtection="1">
      <alignment horizontal="centerContinuous"/>
      <protection/>
    </xf>
    <xf numFmtId="173" fontId="9" fillId="0" borderId="1" xfId="0" applyNumberFormat="1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fill" vertical="center"/>
      <protection/>
    </xf>
    <xf numFmtId="173" fontId="9" fillId="0" borderId="10" xfId="0" applyNumberFormat="1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>
      <alignment horizontal="centerContinuous" vertical="center"/>
    </xf>
    <xf numFmtId="0" fontId="10" fillId="0" borderId="9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173" fontId="9" fillId="0" borderId="9" xfId="0" applyNumberFormat="1" applyFont="1" applyBorder="1" applyAlignment="1" applyProtection="1">
      <alignment horizontal="centerContinuous" vertical="center"/>
      <protection/>
    </xf>
    <xf numFmtId="173" fontId="9" fillId="0" borderId="8" xfId="0" applyNumberFormat="1" applyFont="1" applyBorder="1" applyAlignment="1" applyProtection="1">
      <alignment horizontal="centerContinuous" vertical="center"/>
      <protection/>
    </xf>
    <xf numFmtId="0" fontId="9" fillId="0" borderId="8" xfId="0" applyFont="1" applyBorder="1" applyAlignment="1" applyProtection="1">
      <alignment horizontal="fill" vertical="center"/>
      <protection/>
    </xf>
    <xf numFmtId="0" fontId="10" fillId="0" borderId="8" xfId="0" applyFont="1" applyBorder="1" applyAlignment="1" applyProtection="1">
      <alignment horizontal="centerContinuous" vertical="center"/>
      <protection/>
    </xf>
    <xf numFmtId="0" fontId="10" fillId="0" borderId="9" xfId="0" applyFont="1" applyBorder="1" applyAlignment="1" applyProtection="1">
      <alignment horizontal="fill" vertical="center"/>
      <protection/>
    </xf>
    <xf numFmtId="17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9" fillId="0" borderId="7" xfId="0" applyNumberFormat="1" applyFont="1" applyFill="1" applyBorder="1" applyAlignment="1" applyProtection="1">
      <alignment vertical="top"/>
      <protection/>
    </xf>
    <xf numFmtId="0" fontId="9" fillId="0" borderId="0" xfId="0" applyFont="1" applyBorder="1" applyAlignment="1">
      <alignment vertical="top"/>
    </xf>
    <xf numFmtId="179" fontId="9" fillId="0" borderId="3" xfId="0" applyNumberFormat="1" applyFont="1" applyFill="1" applyBorder="1" applyAlignment="1" applyProtection="1">
      <alignment/>
      <protection/>
    </xf>
    <xf numFmtId="179" fontId="9" fillId="0" borderId="2" xfId="0" applyNumberFormat="1" applyFont="1" applyFill="1" applyBorder="1" applyAlignment="1" applyProtection="1">
      <alignment/>
      <protection/>
    </xf>
    <xf numFmtId="173" fontId="9" fillId="0" borderId="0" xfId="0" applyNumberFormat="1" applyFont="1" applyAlignment="1">
      <alignment/>
    </xf>
    <xf numFmtId="179" fontId="9" fillId="0" borderId="1" xfId="0" applyNumberFormat="1" applyFont="1" applyFill="1" applyBorder="1" applyAlignment="1" applyProtection="1">
      <alignment/>
      <protection/>
    </xf>
    <xf numFmtId="179" fontId="9" fillId="0" borderId="9" xfId="0" applyNumberFormat="1" applyFont="1" applyFill="1" applyBorder="1" applyAlignment="1" applyProtection="1">
      <alignment vertical="top"/>
      <protection/>
    </xf>
    <xf numFmtId="179" fontId="9" fillId="0" borderId="4" xfId="0" applyNumberFormat="1" applyFont="1" applyFill="1" applyBorder="1" applyAlignment="1" applyProtection="1">
      <alignment/>
      <protection/>
    </xf>
    <xf numFmtId="179" fontId="9" fillId="0" borderId="5" xfId="0" applyNumberFormat="1" applyFont="1" applyFill="1" applyBorder="1" applyAlignment="1" applyProtection="1">
      <alignment/>
      <protection/>
    </xf>
    <xf numFmtId="179" fontId="9" fillId="0" borderId="2" xfId="0" applyNumberFormat="1" applyFont="1" applyFill="1" applyBorder="1" applyAlignment="1" applyProtection="1">
      <alignment vertical="top"/>
      <protection/>
    </xf>
    <xf numFmtId="189" fontId="9" fillId="0" borderId="1" xfId="0" applyNumberFormat="1" applyFont="1" applyBorder="1" applyAlignment="1" applyProtection="1">
      <alignment horizontal="centerContinuous" vertical="center"/>
      <protection/>
    </xf>
    <xf numFmtId="189" fontId="10" fillId="0" borderId="1" xfId="0" applyNumberFormat="1" applyFont="1" applyBorder="1" applyAlignment="1">
      <alignment horizontal="centerContinuous" vertical="center"/>
    </xf>
    <xf numFmtId="189" fontId="9" fillId="0" borderId="1" xfId="0" applyNumberFormat="1" applyFont="1" applyBorder="1" applyAlignment="1">
      <alignment horizontal="centerContinuous" vertical="center"/>
    </xf>
    <xf numFmtId="189" fontId="9" fillId="0" borderId="0" xfId="0" applyNumberFormat="1" applyFont="1" applyBorder="1" applyAlignment="1" applyProtection="1">
      <alignment horizontal="centerContinuous" vertical="center"/>
      <protection/>
    </xf>
    <xf numFmtId="189" fontId="9" fillId="0" borderId="0" xfId="0" applyNumberFormat="1" applyFont="1" applyBorder="1" applyAlignment="1" applyProtection="1">
      <alignment horizontal="centerContinuous"/>
      <protection/>
    </xf>
    <xf numFmtId="189" fontId="9" fillId="0" borderId="5" xfId="0" applyNumberFormat="1" applyFont="1" applyBorder="1" applyAlignment="1" applyProtection="1">
      <alignment horizontal="centerContinuous"/>
      <protection/>
    </xf>
    <xf numFmtId="189" fontId="9" fillId="0" borderId="2" xfId="0" applyNumberFormat="1" applyFont="1" applyBorder="1" applyAlignment="1" applyProtection="1">
      <alignment horizontal="centerContinuous" vertical="center"/>
      <protection/>
    </xf>
    <xf numFmtId="189" fontId="9" fillId="0" borderId="5" xfId="0" applyNumberFormat="1" applyFont="1" applyBorder="1" applyAlignment="1">
      <alignment horizontal="centerContinuous" vertical="center"/>
    </xf>
    <xf numFmtId="189" fontId="9" fillId="0" borderId="6" xfId="0" applyNumberFormat="1" applyFont="1" applyBorder="1" applyAlignment="1" applyProtection="1">
      <alignment horizontal="centerContinuous" vertical="center"/>
      <protection/>
    </xf>
    <xf numFmtId="189" fontId="9" fillId="0" borderId="7" xfId="0" applyNumberFormat="1" applyFont="1" applyBorder="1" applyAlignment="1">
      <alignment horizontal="centerContinuous" vertical="center"/>
    </xf>
    <xf numFmtId="189" fontId="10" fillId="0" borderId="1" xfId="0" applyNumberFormat="1" applyFont="1" applyBorder="1" applyAlignment="1" applyProtection="1">
      <alignment horizontal="centerContinuous" vertical="center"/>
      <protection/>
    </xf>
    <xf numFmtId="189" fontId="9" fillId="0" borderId="7" xfId="0" applyNumberFormat="1" applyFont="1" applyBorder="1" applyAlignment="1">
      <alignment horizontal="centerContinuous"/>
    </xf>
    <xf numFmtId="189" fontId="9" fillId="0" borderId="8" xfId="0" applyNumberFormat="1" applyFont="1" applyBorder="1" applyAlignment="1">
      <alignment horizontal="centerContinuous"/>
    </xf>
    <xf numFmtId="189" fontId="10" fillId="0" borderId="2" xfId="0" applyNumberFormat="1" applyFont="1" applyBorder="1" applyAlignment="1">
      <alignment horizontal="centerContinuous" vertical="center"/>
    </xf>
    <xf numFmtId="189" fontId="9" fillId="0" borderId="10" xfId="0" applyNumberFormat="1" applyFont="1" applyBorder="1" applyAlignment="1">
      <alignment horizontal="centerContinuous" vertical="center"/>
    </xf>
    <xf numFmtId="189" fontId="10" fillId="0" borderId="2" xfId="0" applyNumberFormat="1" applyFont="1" applyBorder="1" applyAlignment="1" applyProtection="1">
      <alignment horizontal="centerContinuous" vertical="center"/>
      <protection/>
    </xf>
    <xf numFmtId="189" fontId="10" fillId="0" borderId="5" xfId="0" applyNumberFormat="1" applyFont="1" applyBorder="1" applyAlignment="1" applyProtection="1">
      <alignment horizontal="centerContinuous" vertical="center"/>
      <protection/>
    </xf>
    <xf numFmtId="189" fontId="9" fillId="0" borderId="5" xfId="0" applyNumberFormat="1" applyFont="1" applyBorder="1" applyAlignment="1" applyProtection="1">
      <alignment horizontal="centerContinuous" vertical="center"/>
      <protection/>
    </xf>
    <xf numFmtId="189" fontId="9" fillId="0" borderId="2" xfId="0" applyNumberFormat="1" applyFont="1" applyBorder="1" applyAlignment="1" applyProtection="1">
      <alignment horizontal="center" vertical="center"/>
      <protection/>
    </xf>
    <xf numFmtId="189" fontId="9" fillId="0" borderId="2" xfId="0" applyNumberFormat="1" applyFont="1" applyBorder="1" applyAlignment="1">
      <alignment horizontal="centerContinuous" vertical="center"/>
    </xf>
    <xf numFmtId="189" fontId="9" fillId="0" borderId="2" xfId="0" applyNumberFormat="1" applyFont="1" applyBorder="1" applyAlignment="1" applyProtection="1">
      <alignment horizontal="fill" vertical="center"/>
      <protection/>
    </xf>
    <xf numFmtId="189" fontId="9" fillId="0" borderId="1" xfId="0" applyNumberFormat="1" applyFont="1" applyBorder="1" applyAlignment="1" applyProtection="1">
      <alignment horizontal="fill" vertical="center"/>
      <protection/>
    </xf>
    <xf numFmtId="189" fontId="10" fillId="0" borderId="1" xfId="0" applyNumberFormat="1" applyFont="1" applyBorder="1" applyAlignment="1" applyProtection="1">
      <alignment horizontal="fill" vertical="center"/>
      <protection/>
    </xf>
    <xf numFmtId="189" fontId="9" fillId="0" borderId="3" xfId="0" applyNumberFormat="1" applyFont="1" applyBorder="1" applyAlignment="1" applyProtection="1">
      <alignment horizontal="centerContinuous" vertical="center"/>
      <protection/>
    </xf>
    <xf numFmtId="189" fontId="9" fillId="0" borderId="4" xfId="0" applyNumberFormat="1" applyFont="1" applyBorder="1" applyAlignment="1">
      <alignment horizontal="centerContinuous" vertical="center"/>
    </xf>
    <xf numFmtId="189" fontId="9" fillId="0" borderId="11" xfId="0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9" fillId="0" borderId="10" xfId="0" applyFont="1" applyBorder="1" applyAlignment="1" applyProtection="1">
      <alignment vertical="center"/>
      <protection/>
    </xf>
    <xf numFmtId="0" fontId="10" fillId="0" borderId="5" xfId="0" applyFont="1" applyBorder="1" applyAlignment="1">
      <alignment horizontal="centerContinuous" vertical="center"/>
    </xf>
    <xf numFmtId="0" fontId="9" fillId="0" borderId="8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>
      <alignment horizontal="centerContinuous" vertical="center"/>
    </xf>
    <xf numFmtId="0" fontId="13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189" fontId="9" fillId="0" borderId="10" xfId="0" applyNumberFormat="1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fill"/>
      <protection/>
    </xf>
    <xf numFmtId="190" fontId="9" fillId="0" borderId="0" xfId="0" applyNumberFormat="1" applyFont="1" applyBorder="1" applyAlignment="1" applyProtection="1">
      <alignment horizontal="right" vertical="center"/>
      <protection/>
    </xf>
    <xf numFmtId="190" fontId="9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fill"/>
      <protection/>
    </xf>
    <xf numFmtId="0" fontId="9" fillId="0" borderId="5" xfId="0" applyFont="1" applyBorder="1" applyAlignment="1" applyProtection="1">
      <alignment horizontal="fill"/>
      <protection/>
    </xf>
    <xf numFmtId="190" fontId="10" fillId="0" borderId="0" xfId="0" applyNumberFormat="1" applyFont="1" applyBorder="1" applyAlignment="1" applyProtection="1">
      <alignment horizontal="right" vertical="center"/>
      <protection/>
    </xf>
    <xf numFmtId="173" fontId="10" fillId="0" borderId="0" xfId="0" applyNumberFormat="1" applyFont="1" applyAlignment="1">
      <alignment horizontal="centerContinuous"/>
    </xf>
    <xf numFmtId="173" fontId="10" fillId="0" borderId="0" xfId="0" applyNumberFormat="1" applyFont="1" applyAlignment="1" applyProtection="1">
      <alignment horizontal="centerContinuous"/>
      <protection/>
    </xf>
    <xf numFmtId="173" fontId="9" fillId="0" borderId="2" xfId="0" applyNumberFormat="1" applyFont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Continuous" vertical="center"/>
    </xf>
    <xf numFmtId="173" fontId="9" fillId="0" borderId="1" xfId="0" applyNumberFormat="1" applyFont="1" applyBorder="1" applyAlignment="1" applyProtection="1">
      <alignment horizontal="centerContinuous"/>
      <protection/>
    </xf>
    <xf numFmtId="173" fontId="9" fillId="0" borderId="2" xfId="0" applyNumberFormat="1" applyFont="1" applyBorder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fill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3" fontId="10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right" vertical="top" wrapText="1"/>
    </xf>
    <xf numFmtId="0" fontId="9" fillId="0" borderId="0" xfId="0" applyFont="1" applyBorder="1" applyAlignment="1" applyProtection="1">
      <alignment vertical="top"/>
      <protection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left"/>
    </xf>
    <xf numFmtId="177" fontId="9" fillId="0" borderId="4" xfId="0" applyNumberFormat="1" applyFont="1" applyBorder="1" applyAlignment="1" applyProtection="1">
      <alignment horizontal="center"/>
      <protection/>
    </xf>
    <xf numFmtId="177" fontId="9" fillId="0" borderId="11" xfId="0" applyNumberFormat="1" applyFont="1" applyBorder="1" applyAlignment="1" applyProtection="1">
      <alignment horizontal="center"/>
      <protection/>
    </xf>
    <xf numFmtId="177" fontId="10" fillId="0" borderId="8" xfId="0" applyNumberFormat="1" applyFont="1" applyBorder="1" applyAlignment="1" applyProtection="1">
      <alignment vertical="center"/>
      <protection/>
    </xf>
    <xf numFmtId="177" fontId="10" fillId="0" borderId="11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5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/>
      <protection/>
    </xf>
    <xf numFmtId="177" fontId="9" fillId="0" borderId="0" xfId="0" applyNumberFormat="1" applyFont="1" applyBorder="1" applyAlignment="1" applyProtection="1">
      <alignment horizontal="center"/>
      <protection/>
    </xf>
    <xf numFmtId="177" fontId="10" fillId="0" borderId="3" xfId="0" applyNumberFormat="1" applyFont="1" applyBorder="1" applyAlignment="1" applyProtection="1">
      <alignment horizontal="center"/>
      <protection/>
    </xf>
    <xf numFmtId="190" fontId="9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 horizontal="left" vertical="center"/>
      <protection/>
    </xf>
    <xf numFmtId="191" fontId="10" fillId="0" borderId="0" xfId="0" applyNumberFormat="1" applyFont="1" applyFill="1" applyBorder="1" applyAlignment="1">
      <alignment wrapText="1"/>
    </xf>
    <xf numFmtId="179" fontId="9" fillId="0" borderId="0" xfId="0" applyNumberFormat="1" applyFont="1" applyBorder="1" applyAlignment="1" applyProtection="1">
      <alignment horizontal="center"/>
      <protection/>
    </xf>
    <xf numFmtId="19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9" fillId="0" borderId="0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68" fontId="9" fillId="0" borderId="0" xfId="0" applyNumberFormat="1" applyFont="1" applyAlignment="1">
      <alignment vertical="center"/>
    </xf>
    <xf numFmtId="188" fontId="9" fillId="0" borderId="0" xfId="0" applyNumberFormat="1" applyFont="1" applyAlignment="1">
      <alignment vertical="center"/>
    </xf>
    <xf numFmtId="173" fontId="9" fillId="0" borderId="0" xfId="0" applyNumberFormat="1" applyFont="1" applyBorder="1" applyAlignment="1">
      <alignment/>
    </xf>
    <xf numFmtId="173" fontId="10" fillId="0" borderId="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3" fontId="18" fillId="0" borderId="0" xfId="0" applyNumberFormat="1" applyFont="1" applyFill="1" applyAlignment="1" applyProtection="1">
      <alignment horizontal="left"/>
      <protection/>
    </xf>
    <xf numFmtId="172" fontId="9" fillId="0" borderId="0" xfId="0" applyNumberFormat="1" applyFont="1" applyAlignment="1">
      <alignment horizontal="centerContinuous"/>
    </xf>
    <xf numFmtId="0" fontId="10" fillId="0" borderId="7" xfId="0" applyFont="1" applyBorder="1" applyAlignment="1">
      <alignment horizontal="centerContinuous" wrapText="1"/>
    </xf>
    <xf numFmtId="0" fontId="10" fillId="0" borderId="7" xfId="0" applyFont="1" applyBorder="1" applyAlignment="1" applyProtection="1">
      <alignment horizontal="centerContinuous" wrapText="1"/>
      <protection/>
    </xf>
    <xf numFmtId="0" fontId="10" fillId="0" borderId="8" xfId="0" applyFont="1" applyBorder="1" applyAlignment="1">
      <alignment horizontal="centerContinuous" wrapText="1"/>
    </xf>
    <xf numFmtId="0" fontId="9" fillId="0" borderId="0" xfId="0" applyFont="1" applyFill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Continuous"/>
      <protection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center"/>
      <protection/>
    </xf>
    <xf numFmtId="168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>
      <alignment horizontal="center"/>
    </xf>
    <xf numFmtId="0" fontId="10" fillId="0" borderId="2" xfId="0" applyFont="1" applyBorder="1" applyAlignment="1" applyProtection="1">
      <alignment vertical="center"/>
      <protection/>
    </xf>
    <xf numFmtId="172" fontId="9" fillId="0" borderId="2" xfId="0" applyNumberFormat="1" applyFont="1" applyBorder="1" applyAlignment="1">
      <alignment horizontal="right" vertical="center"/>
    </xf>
    <xf numFmtId="172" fontId="9" fillId="0" borderId="6" xfId="0" applyNumberFormat="1" applyFont="1" applyFill="1" applyBorder="1" applyAlignment="1" applyProtection="1">
      <alignment horizontal="right" vertical="center"/>
      <protection/>
    </xf>
    <xf numFmtId="182" fontId="29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/>
    </xf>
    <xf numFmtId="172" fontId="9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 wrapText="1"/>
      <protection/>
    </xf>
    <xf numFmtId="0" fontId="3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183" fontId="9" fillId="0" borderId="0" xfId="0" applyNumberFormat="1" applyFont="1" applyAlignment="1">
      <alignment/>
    </xf>
    <xf numFmtId="0" fontId="9" fillId="0" borderId="6" xfId="0" applyFont="1" applyBorder="1" applyAlignment="1">
      <alignment horizontal="centerContinuous" vertical="top" wrapText="1"/>
    </xf>
    <xf numFmtId="172" fontId="10" fillId="0" borderId="4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168" fontId="10" fillId="0" borderId="1" xfId="0" applyNumberFormat="1" applyFont="1" applyBorder="1" applyAlignment="1" applyProtection="1">
      <alignment horizontal="left"/>
      <protection/>
    </xf>
    <xf numFmtId="178" fontId="10" fillId="0" borderId="1" xfId="0" applyNumberFormat="1" applyFont="1" applyBorder="1" applyAlignment="1" applyProtection="1">
      <alignment horizontal="right"/>
      <protection/>
    </xf>
    <xf numFmtId="178" fontId="10" fillId="0" borderId="5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right"/>
    </xf>
    <xf numFmtId="173" fontId="9" fillId="0" borderId="0" xfId="0" applyNumberFormat="1" applyFont="1" applyAlignment="1">
      <alignment vertical="center"/>
    </xf>
    <xf numFmtId="173" fontId="22" fillId="0" borderId="1" xfId="0" applyNumberFormat="1" applyFont="1" applyFill="1" applyBorder="1" applyAlignment="1" quotePrefix="1">
      <alignment wrapText="1"/>
    </xf>
    <xf numFmtId="173" fontId="10" fillId="0" borderId="2" xfId="0" applyNumberFormat="1" applyFont="1" applyFill="1" applyBorder="1" applyAlignment="1" applyProtection="1">
      <alignment horizontal="left" vertical="center"/>
      <protection/>
    </xf>
    <xf numFmtId="173" fontId="10" fillId="0" borderId="2" xfId="0" applyNumberFormat="1" applyFont="1" applyFill="1" applyBorder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>
      <alignment horizontal="right" vertical="center"/>
    </xf>
    <xf numFmtId="173" fontId="10" fillId="0" borderId="5" xfId="0" applyNumberFormat="1" applyFont="1" applyFill="1" applyBorder="1" applyAlignment="1" applyProtection="1">
      <alignment horizontal="right" vertical="center"/>
      <protection/>
    </xf>
    <xf numFmtId="173" fontId="10" fillId="0" borderId="2" xfId="0" applyNumberFormat="1" applyFont="1" applyFill="1" applyBorder="1" applyAlignment="1" applyProtection="1">
      <alignment vertical="center"/>
      <protection/>
    </xf>
    <xf numFmtId="173" fontId="10" fillId="0" borderId="0" xfId="0" applyNumberFormat="1" applyFont="1" applyFill="1" applyBorder="1" applyAlignment="1" applyProtection="1">
      <alignment vertical="center"/>
      <protection/>
    </xf>
    <xf numFmtId="173" fontId="10" fillId="0" borderId="0" xfId="0" applyNumberFormat="1" applyFont="1" applyFill="1" applyBorder="1" applyAlignment="1">
      <alignment vertical="center"/>
    </xf>
    <xf numFmtId="173" fontId="10" fillId="0" borderId="5" xfId="0" applyNumberFormat="1" applyFont="1" applyFill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 wrapText="1"/>
      <protection/>
    </xf>
    <xf numFmtId="192" fontId="10" fillId="0" borderId="0" xfId="0" applyNumberFormat="1" applyFont="1" applyBorder="1" applyAlignment="1" applyProtection="1">
      <alignment horizontal="right" vertical="center"/>
      <protection/>
    </xf>
    <xf numFmtId="192" fontId="9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Alignment="1">
      <alignment vertical="center"/>
    </xf>
    <xf numFmtId="192" fontId="10" fillId="0" borderId="0" xfId="16" applyNumberFormat="1" applyFont="1" applyBorder="1" applyAlignment="1" applyProtection="1">
      <alignment horizontal="right" vertical="center"/>
      <protection/>
    </xf>
    <xf numFmtId="192" fontId="9" fillId="0" borderId="0" xfId="16" applyNumberFormat="1" applyFont="1" applyBorder="1" applyAlignment="1" applyProtection="1">
      <alignment horizontal="right" vertical="center"/>
      <protection/>
    </xf>
    <xf numFmtId="192" fontId="10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 vertical="center"/>
      <protection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fill" vertical="center"/>
      <protection/>
    </xf>
    <xf numFmtId="173" fontId="10" fillId="0" borderId="1" xfId="0" applyNumberFormat="1" applyFont="1" applyFill="1" applyBorder="1" applyAlignment="1" applyProtection="1">
      <alignment horizontal="left" vertical="center"/>
      <protection/>
    </xf>
    <xf numFmtId="179" fontId="9" fillId="0" borderId="5" xfId="0" applyNumberFormat="1" applyFont="1" applyFill="1" applyBorder="1" applyAlignment="1">
      <alignment vertical="center"/>
    </xf>
    <xf numFmtId="173" fontId="9" fillId="0" borderId="0" xfId="0" applyNumberFormat="1" applyFont="1" applyFill="1" applyAlignment="1">
      <alignment vertical="center"/>
    </xf>
    <xf numFmtId="188" fontId="10" fillId="0" borderId="0" xfId="0" applyNumberFormat="1" applyFont="1" applyBorder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177" fontId="9" fillId="0" borderId="1" xfId="0" applyNumberFormat="1" applyFont="1" applyBorder="1" applyAlignment="1">
      <alignment horizontal="right" vertical="center"/>
    </xf>
    <xf numFmtId="170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70" fontId="8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3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86" fontId="7" fillId="0" borderId="0" xfId="0" applyNumberFormat="1" applyFont="1" applyAlignment="1">
      <alignment vertical="center"/>
    </xf>
    <xf numFmtId="173" fontId="22" fillId="0" borderId="1" xfId="0" applyNumberFormat="1" applyFont="1" applyFill="1" applyBorder="1" applyAlignment="1" quotePrefix="1">
      <alignment vertical="center" wrapText="1"/>
    </xf>
    <xf numFmtId="188" fontId="9" fillId="0" borderId="0" xfId="0" applyNumberFormat="1" applyFont="1" applyBorder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0" fontId="10" fillId="0" borderId="0" xfId="0" applyFont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8" fillId="0" borderId="5" xfId="0" applyFont="1" applyBorder="1" applyAlignment="1">
      <alignment vertical="center"/>
    </xf>
    <xf numFmtId="0" fontId="19" fillId="0" borderId="1" xfId="0" applyFont="1" applyBorder="1" applyAlignment="1" applyProtection="1">
      <alignment horizontal="left" vertical="center"/>
      <protection/>
    </xf>
    <xf numFmtId="0" fontId="18" fillId="0" borderId="2" xfId="0" applyFont="1" applyBorder="1" applyAlignment="1" applyProtection="1">
      <alignment horizontal="left" vertical="center"/>
      <protection/>
    </xf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18" fillId="0" borderId="1" xfId="0" applyFont="1" applyBorder="1" applyAlignment="1">
      <alignment horizontal="centerContinuous" vertical="center"/>
    </xf>
    <xf numFmtId="0" fontId="18" fillId="0" borderId="9" xfId="0" applyFont="1" applyBorder="1" applyAlignment="1">
      <alignment vertical="center"/>
    </xf>
    <xf numFmtId="172" fontId="9" fillId="0" borderId="0" xfId="0" applyNumberFormat="1" applyFont="1" applyBorder="1" applyAlignment="1">
      <alignment horizontal="right" vertical="center"/>
    </xf>
    <xf numFmtId="172" fontId="9" fillId="0" borderId="5" xfId="0" applyNumberFormat="1" applyFont="1" applyBorder="1" applyAlignment="1">
      <alignment horizontal="right" vertical="center"/>
    </xf>
    <xf numFmtId="172" fontId="9" fillId="0" borderId="7" xfId="0" applyNumberFormat="1" applyFont="1" applyFill="1" applyBorder="1" applyAlignment="1" applyProtection="1">
      <alignment horizontal="right" vertical="center"/>
      <protection/>
    </xf>
    <xf numFmtId="172" fontId="9" fillId="0" borderId="8" xfId="0" applyNumberFormat="1" applyFont="1" applyFill="1" applyBorder="1" applyAlignment="1" applyProtection="1">
      <alignment horizontal="right" vertical="center"/>
      <protection/>
    </xf>
    <xf numFmtId="172" fontId="9" fillId="0" borderId="1" xfId="0" applyNumberFormat="1" applyFont="1" applyBorder="1" applyAlignment="1">
      <alignment horizontal="right" vertical="center"/>
    </xf>
    <xf numFmtId="172" fontId="9" fillId="0" borderId="9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/>
    </xf>
    <xf numFmtId="173" fontId="10" fillId="0" borderId="5" xfId="0" applyNumberFormat="1" applyFont="1" applyFill="1" applyBorder="1" applyAlignment="1">
      <alignment vertical="center"/>
    </xf>
    <xf numFmtId="190" fontId="9" fillId="0" borderId="2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 applyProtection="1">
      <alignment vertical="center"/>
      <protection/>
    </xf>
    <xf numFmtId="177" fontId="9" fillId="0" borderId="9" xfId="0" applyNumberFormat="1" applyFont="1" applyBorder="1" applyAlignment="1">
      <alignment vertical="center"/>
    </xf>
    <xf numFmtId="194" fontId="9" fillId="0" borderId="1" xfId="0" applyNumberFormat="1" applyFont="1" applyBorder="1" applyAlignment="1">
      <alignment horizontal="right" vertical="center"/>
    </xf>
    <xf numFmtId="194" fontId="9" fillId="0" borderId="9" xfId="0" applyNumberFormat="1" applyFont="1" applyFill="1" applyBorder="1" applyAlignment="1" applyProtection="1">
      <alignment horizontal="right" vertical="center"/>
      <protection/>
    </xf>
    <xf numFmtId="188" fontId="9" fillId="0" borderId="2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Border="1" applyAlignment="1">
      <alignment horizontal="right" vertical="center"/>
    </xf>
    <xf numFmtId="0" fontId="39" fillId="0" borderId="0" xfId="0" applyFont="1" applyFill="1" applyAlignment="1">
      <alignment/>
    </xf>
    <xf numFmtId="179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73" fontId="9" fillId="0" borderId="10" xfId="0" applyNumberFormat="1" applyFont="1" applyBorder="1" applyAlignment="1" applyProtection="1">
      <alignment horizontal="right"/>
      <protection/>
    </xf>
    <xf numFmtId="173" fontId="9" fillId="0" borderId="1" xfId="0" applyNumberFormat="1" applyFont="1" applyBorder="1" applyAlignment="1" applyProtection="1">
      <alignment horizontal="right"/>
      <protection/>
    </xf>
    <xf numFmtId="173" fontId="9" fillId="0" borderId="9" xfId="0" applyNumberFormat="1" applyFont="1" applyBorder="1" applyAlignment="1" applyProtection="1">
      <alignment horizontal="right" vertical="top"/>
      <protection/>
    </xf>
    <xf numFmtId="179" fontId="9" fillId="0" borderId="2" xfId="0" applyNumberFormat="1" applyFont="1" applyFill="1" applyBorder="1" applyAlignment="1">
      <alignment vertical="center"/>
    </xf>
    <xf numFmtId="190" fontId="9" fillId="0" borderId="1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0" fontId="10" fillId="0" borderId="1" xfId="0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>
      <alignment/>
    </xf>
    <xf numFmtId="179" fontId="9" fillId="0" borderId="9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188" fontId="9" fillId="0" borderId="2" xfId="0" applyNumberFormat="1" applyFont="1" applyFill="1" applyBorder="1" applyAlignment="1" applyProtection="1">
      <alignment horizontal="right"/>
      <protection/>
    </xf>
    <xf numFmtId="188" fontId="9" fillId="0" borderId="0" xfId="0" applyNumberFormat="1" applyFont="1" applyFill="1" applyBorder="1" applyAlignment="1" applyProtection="1">
      <alignment horizontal="right"/>
      <protection/>
    </xf>
    <xf numFmtId="188" fontId="9" fillId="0" borderId="5" xfId="0" applyNumberFormat="1" applyFont="1" applyFill="1" applyBorder="1" applyAlignment="1" applyProtection="1">
      <alignment horizontal="right"/>
      <protection/>
    </xf>
    <xf numFmtId="188" fontId="9" fillId="0" borderId="1" xfId="0" applyNumberFormat="1" applyFont="1" applyFill="1" applyBorder="1" applyAlignment="1" applyProtection="1">
      <alignment horizontal="right"/>
      <protection/>
    </xf>
    <xf numFmtId="188" fontId="9" fillId="0" borderId="10" xfId="0" applyNumberFormat="1" applyFont="1" applyFill="1" applyBorder="1" applyAlignment="1" applyProtection="1">
      <alignment horizontal="right"/>
      <protection/>
    </xf>
    <xf numFmtId="188" fontId="9" fillId="0" borderId="9" xfId="0" applyNumberFormat="1" applyFont="1" applyFill="1" applyBorder="1" applyAlignment="1">
      <alignment horizontal="right" vertical="center"/>
    </xf>
    <xf numFmtId="188" fontId="40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173" fontId="7" fillId="0" borderId="0" xfId="0" applyNumberFormat="1" applyFont="1" applyFill="1" applyBorder="1" applyAlignment="1" applyProtection="1">
      <alignment horizontal="left" vertical="center"/>
      <protection/>
    </xf>
    <xf numFmtId="173" fontId="7" fillId="0" borderId="0" xfId="0" applyNumberFormat="1" applyFont="1" applyFill="1" applyBorder="1" applyAlignment="1">
      <alignment horizontal="centerContinuous" vertical="center"/>
    </xf>
    <xf numFmtId="173" fontId="13" fillId="0" borderId="0" xfId="0" applyNumberFormat="1" applyFont="1" applyFill="1" applyBorder="1" applyAlignment="1">
      <alignment horizontal="centerContinuous" vertical="center"/>
    </xf>
    <xf numFmtId="173" fontId="9" fillId="0" borderId="0" xfId="0" applyNumberFormat="1" applyFont="1" applyFill="1" applyBorder="1" applyAlignment="1" quotePrefix="1">
      <alignment horizontal="center" vertical="center"/>
    </xf>
    <xf numFmtId="173" fontId="7" fillId="0" borderId="0" xfId="0" applyNumberFormat="1" applyFont="1" applyFill="1" applyAlignment="1">
      <alignment vertical="center"/>
    </xf>
    <xf numFmtId="173" fontId="9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vertical="center"/>
    </xf>
    <xf numFmtId="173" fontId="9" fillId="0" borderId="0" xfId="0" applyNumberFormat="1" applyFont="1" applyFill="1" applyBorder="1" applyAlignment="1" applyProtection="1">
      <alignment horizontal="left" vertical="center"/>
      <protection/>
    </xf>
    <xf numFmtId="173" fontId="9" fillId="0" borderId="0" xfId="0" applyNumberFormat="1" applyFont="1" applyFill="1" applyBorder="1" applyAlignment="1">
      <alignment horizontal="centerContinuous" vertical="center"/>
    </xf>
    <xf numFmtId="173" fontId="10" fillId="0" borderId="0" xfId="0" applyNumberFormat="1" applyFont="1" applyFill="1" applyBorder="1" applyAlignment="1">
      <alignment horizontal="centerContinuous" vertical="center"/>
    </xf>
    <xf numFmtId="173" fontId="9" fillId="0" borderId="0" xfId="0" applyNumberFormat="1" applyFont="1" applyFill="1" applyAlignment="1" quotePrefix="1">
      <alignment horizontal="center" vertical="center"/>
    </xf>
    <xf numFmtId="173" fontId="9" fillId="0" borderId="0" xfId="0" applyNumberFormat="1" applyFont="1" applyFill="1" applyAlignment="1" applyProtection="1">
      <alignment horizont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3" xfId="0" applyNumberFormat="1" applyFont="1" applyFill="1" applyBorder="1" applyAlignment="1" applyProtection="1">
      <alignment horizontal="centerContinuous" vertical="center"/>
      <protection/>
    </xf>
    <xf numFmtId="173" fontId="9" fillId="0" borderId="10" xfId="0" applyNumberFormat="1" applyFont="1" applyFill="1" applyBorder="1" applyAlignment="1" applyProtection="1">
      <alignment horizontal="centerContinuous" vertical="center"/>
      <protection/>
    </xf>
    <xf numFmtId="173" fontId="9" fillId="0" borderId="1" xfId="0" applyNumberFormat="1" applyFont="1" applyFill="1" applyBorder="1" applyAlignment="1">
      <alignment horizontal="center" vertical="center"/>
    </xf>
    <xf numFmtId="173" fontId="9" fillId="0" borderId="2" xfId="0" applyNumberFormat="1" applyFont="1" applyFill="1" applyBorder="1" applyAlignment="1">
      <alignment vertical="center"/>
    </xf>
    <xf numFmtId="173" fontId="10" fillId="0" borderId="1" xfId="0" applyNumberFormat="1" applyFont="1" applyFill="1" applyBorder="1" applyAlignment="1" applyProtection="1">
      <alignment horizontal="center" vertical="center"/>
      <protection/>
    </xf>
    <xf numFmtId="173" fontId="9" fillId="0" borderId="1" xfId="0" applyNumberFormat="1" applyFont="1" applyFill="1" applyBorder="1" applyAlignment="1" applyProtection="1">
      <alignment horizontal="centerContinuous" vertical="center"/>
      <protection/>
    </xf>
    <xf numFmtId="173" fontId="10" fillId="0" borderId="1" xfId="0" applyNumberFormat="1" applyFont="1" applyFill="1" applyBorder="1" applyAlignment="1" applyProtection="1">
      <alignment horizontal="fill" vertical="center"/>
      <protection/>
    </xf>
    <xf numFmtId="173" fontId="9" fillId="0" borderId="0" xfId="0" applyNumberFormat="1" applyFont="1" applyFill="1" applyBorder="1" applyAlignment="1" applyProtection="1">
      <alignment horizontal="centerContinuous" vertical="center"/>
      <protection/>
    </xf>
    <xf numFmtId="173" fontId="10" fillId="0" borderId="0" xfId="0" applyNumberFormat="1" applyFont="1" applyFill="1" applyBorder="1" applyAlignment="1" applyProtection="1">
      <alignment horizontal="centerContinuous" vertical="center"/>
      <protection/>
    </xf>
    <xf numFmtId="173" fontId="10" fillId="0" borderId="5" xfId="0" applyNumberFormat="1" applyFont="1" applyFill="1" applyBorder="1" applyAlignment="1" applyProtection="1">
      <alignment horizontal="centerContinuous" vertical="center"/>
      <protection/>
    </xf>
    <xf numFmtId="173" fontId="9" fillId="0" borderId="2" xfId="0" applyNumberFormat="1" applyFont="1" applyFill="1" applyBorder="1" applyAlignment="1" applyProtection="1">
      <alignment horizontal="centerContinuous" vertical="center"/>
      <protection/>
    </xf>
    <xf numFmtId="173" fontId="10" fillId="0" borderId="3" xfId="0" applyNumberFormat="1" applyFont="1" applyFill="1" applyBorder="1" applyAlignment="1" applyProtection="1">
      <alignment horizontal="fill" vertical="center"/>
      <protection/>
    </xf>
    <xf numFmtId="173" fontId="9" fillId="0" borderId="11" xfId="0" applyNumberFormat="1" applyFont="1" applyFill="1" applyBorder="1" applyAlignment="1" applyProtection="1">
      <alignment horizontal="fill" vertical="center"/>
      <protection/>
    </xf>
    <xf numFmtId="173" fontId="9" fillId="0" borderId="10" xfId="0" applyNumberFormat="1" applyFont="1" applyFill="1" applyBorder="1" applyAlignment="1" applyProtection="1">
      <alignment horizontal="fill" vertical="center"/>
      <protection/>
    </xf>
    <xf numFmtId="173" fontId="9" fillId="0" borderId="4" xfId="0" applyNumberFormat="1" applyFont="1" applyFill="1" applyBorder="1" applyAlignment="1">
      <alignment horizontal="centerContinuous" vertical="center"/>
    </xf>
    <xf numFmtId="173" fontId="10" fillId="0" borderId="11" xfId="0" applyNumberFormat="1" applyFont="1" applyFill="1" applyBorder="1" applyAlignment="1">
      <alignment horizontal="centerContinuous" vertical="center"/>
    </xf>
    <xf numFmtId="173" fontId="10" fillId="0" borderId="10" xfId="0" applyNumberFormat="1" applyFont="1" applyFill="1" applyBorder="1" applyAlignment="1" applyProtection="1">
      <alignment horizontal="fill" vertical="center"/>
      <protection/>
    </xf>
    <xf numFmtId="173" fontId="9" fillId="0" borderId="2" xfId="0" applyNumberFormat="1" applyFont="1" applyFill="1" applyBorder="1" applyAlignment="1" applyProtection="1">
      <alignment horizontal="center" vertical="center"/>
      <protection/>
    </xf>
    <xf numFmtId="173" fontId="10" fillId="0" borderId="4" xfId="0" applyNumberFormat="1" applyFont="1" applyFill="1" applyBorder="1" applyAlignment="1">
      <alignment horizontal="centerContinuous" vertical="center"/>
    </xf>
    <xf numFmtId="173" fontId="9" fillId="0" borderId="1" xfId="0" applyNumberFormat="1" applyFont="1" applyFill="1" applyBorder="1" applyAlignment="1" applyProtection="1">
      <alignment horizontal="center" vertical="center"/>
      <protection/>
    </xf>
    <xf numFmtId="173" fontId="10" fillId="0" borderId="1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Continuous" vertical="center"/>
    </xf>
    <xf numFmtId="173" fontId="10" fillId="0" borderId="1" xfId="0" applyNumberFormat="1" applyFont="1" applyFill="1" applyBorder="1" applyAlignment="1">
      <alignment vertical="center"/>
    </xf>
    <xf numFmtId="173" fontId="9" fillId="0" borderId="6" xfId="0" applyNumberFormat="1" applyFont="1" applyFill="1" applyBorder="1" applyAlignment="1" applyProtection="1">
      <alignment horizontal="centerContinuous" vertical="center"/>
      <protection/>
    </xf>
    <xf numFmtId="173" fontId="9" fillId="0" borderId="7" xfId="0" applyNumberFormat="1" applyFont="1" applyFill="1" applyBorder="1" applyAlignment="1">
      <alignment horizontal="centerContinuous" vertical="center"/>
    </xf>
    <xf numFmtId="173" fontId="9" fillId="0" borderId="8" xfId="0" applyNumberFormat="1" applyFont="1" applyFill="1" applyBorder="1" applyAlignment="1">
      <alignment horizontal="centerContinuous" vertical="center"/>
    </xf>
    <xf numFmtId="173" fontId="9" fillId="0" borderId="5" xfId="0" applyNumberFormat="1" applyFont="1" applyFill="1" applyBorder="1" applyAlignment="1">
      <alignment vertical="center"/>
    </xf>
    <xf numFmtId="173" fontId="9" fillId="0" borderId="1" xfId="0" applyNumberFormat="1" applyFont="1" applyFill="1" applyBorder="1" applyAlignment="1">
      <alignment vertical="center"/>
    </xf>
    <xf numFmtId="173" fontId="10" fillId="0" borderId="8" xfId="0" applyNumberFormat="1" applyFont="1" applyFill="1" applyBorder="1" applyAlignment="1">
      <alignment horizontal="centerContinuous" vertical="center"/>
    </xf>
    <xf numFmtId="173" fontId="9" fillId="0" borderId="5" xfId="0" applyNumberFormat="1" applyFont="1" applyFill="1" applyBorder="1" applyAlignment="1" applyProtection="1">
      <alignment horizontal="fill" vertical="center"/>
      <protection/>
    </xf>
    <xf numFmtId="173" fontId="10" fillId="0" borderId="2" xfId="0" applyNumberFormat="1" applyFont="1" applyFill="1" applyBorder="1" applyAlignment="1" applyProtection="1">
      <alignment horizontal="center" vertical="center"/>
      <protection/>
    </xf>
    <xf numFmtId="173" fontId="9" fillId="0" borderId="5" xfId="0" applyNumberFormat="1" applyFont="1" applyFill="1" applyBorder="1" applyAlignment="1" applyProtection="1">
      <alignment horizontal="center" vertical="center"/>
      <protection/>
    </xf>
    <xf numFmtId="173" fontId="10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1" xfId="0" applyNumberFormat="1" applyFont="1" applyFill="1" applyBorder="1" applyAlignment="1" applyProtection="1">
      <alignment horizontal="center" vertical="center"/>
      <protection/>
    </xf>
    <xf numFmtId="173" fontId="9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9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3" xfId="0" applyNumberFormat="1" applyFont="1" applyFill="1" applyBorder="1" applyAlignment="1" applyProtection="1">
      <alignment horizontal="right" vertical="center"/>
      <protection/>
    </xf>
    <xf numFmtId="173" fontId="10" fillId="0" borderId="4" xfId="0" applyNumberFormat="1" applyFont="1" applyFill="1" applyBorder="1" applyAlignment="1" applyProtection="1">
      <alignment horizontal="right" vertical="center"/>
      <protection/>
    </xf>
    <xf numFmtId="173" fontId="10" fillId="0" borderId="11" xfId="0" applyNumberFormat="1" applyFont="1" applyFill="1" applyBorder="1" applyAlignment="1" applyProtection="1">
      <alignment horizontal="right" vertical="center"/>
      <protection/>
    </xf>
    <xf numFmtId="173" fontId="10" fillId="0" borderId="10" xfId="0" applyNumberFormat="1" applyFont="1" applyFill="1" applyBorder="1" applyAlignment="1" applyProtection="1">
      <alignment horizontal="right" vertical="center"/>
      <protection/>
    </xf>
    <xf numFmtId="173" fontId="10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173" fontId="9" fillId="0" borderId="5" xfId="0" applyNumberFormat="1" applyFont="1" applyFill="1" applyBorder="1" applyAlignment="1">
      <alignment horizontal="right" vertical="center"/>
    </xf>
    <xf numFmtId="173" fontId="9" fillId="0" borderId="1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 applyProtection="1">
      <alignment vertical="center"/>
      <protection/>
    </xf>
    <xf numFmtId="173" fontId="9" fillId="0" borderId="1" xfId="0" applyNumberFormat="1" applyFont="1" applyFill="1" applyBorder="1" applyAlignment="1" applyProtection="1">
      <alignment vertical="center"/>
      <protection/>
    </xf>
    <xf numFmtId="173" fontId="9" fillId="0" borderId="5" xfId="0" applyNumberFormat="1" applyFont="1" applyFill="1" applyBorder="1" applyAlignment="1" applyProtection="1">
      <alignment vertical="center"/>
      <protection/>
    </xf>
    <xf numFmtId="173" fontId="9" fillId="0" borderId="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fill"/>
      <protection/>
    </xf>
    <xf numFmtId="0" fontId="10" fillId="0" borderId="0" xfId="0" applyFont="1" applyFill="1" applyBorder="1" applyAlignment="1" applyProtection="1">
      <alignment horizontal="fill"/>
      <protection/>
    </xf>
    <xf numFmtId="173" fontId="10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3" fontId="9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  <protection/>
    </xf>
    <xf numFmtId="173" fontId="9" fillId="0" borderId="5" xfId="0" applyNumberFormat="1" applyFont="1" applyFill="1" applyBorder="1" applyAlignment="1" applyProtection="1">
      <alignment horizontal="right" vertical="center"/>
      <protection/>
    </xf>
    <xf numFmtId="173" fontId="9" fillId="0" borderId="1" xfId="0" applyNumberFormat="1" applyFont="1" applyFill="1" applyBorder="1" applyAlignment="1" applyProtection="1">
      <alignment horizontal="right" vertical="center"/>
      <protection/>
    </xf>
    <xf numFmtId="173" fontId="9" fillId="0" borderId="6" xfId="0" applyNumberFormat="1" applyFont="1" applyFill="1" applyBorder="1" applyAlignment="1" applyProtection="1">
      <alignment horizontal="left" vertical="center"/>
      <protection/>
    </xf>
    <xf numFmtId="173" fontId="9" fillId="0" borderId="4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 horizontal="center" vertical="center"/>
    </xf>
    <xf numFmtId="173" fontId="7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0" xfId="0" applyNumberFormat="1" applyFont="1" applyFill="1" applyAlignment="1">
      <alignment horizontal="center" vertical="center"/>
    </xf>
    <xf numFmtId="173" fontId="9" fillId="0" borderId="0" xfId="0" applyNumberFormat="1" applyFont="1" applyFill="1" applyBorder="1" applyAlignment="1" applyProtection="1">
      <alignment horizontal="center" vertical="center"/>
      <protection/>
    </xf>
    <xf numFmtId="173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3" fontId="18" fillId="0" borderId="1" xfId="0" applyNumberFormat="1" applyFont="1" applyFill="1" applyBorder="1" applyAlignment="1">
      <alignment horizontal="center" vertical="center"/>
    </xf>
    <xf numFmtId="173" fontId="18" fillId="0" borderId="1" xfId="0" applyNumberFormat="1" applyFont="1" applyFill="1" applyBorder="1" applyAlignment="1" applyProtection="1">
      <alignment horizontal="center" vertical="center"/>
      <protection/>
    </xf>
    <xf numFmtId="173" fontId="19" fillId="0" borderId="1" xfId="0" applyNumberFormat="1" applyFont="1" applyFill="1" applyBorder="1" applyAlignment="1" applyProtection="1">
      <alignment horizontal="center" vertical="center"/>
      <protection/>
    </xf>
    <xf numFmtId="173" fontId="18" fillId="0" borderId="6" xfId="0" applyNumberFormat="1" applyFont="1" applyFill="1" applyBorder="1" applyAlignment="1">
      <alignment horizontal="center" vertical="center"/>
    </xf>
    <xf numFmtId="173" fontId="19" fillId="0" borderId="9" xfId="0" applyNumberFormat="1" applyFont="1" applyFill="1" applyBorder="1" applyAlignment="1">
      <alignment horizontal="center" vertical="center"/>
    </xf>
    <xf numFmtId="173" fontId="18" fillId="0" borderId="9" xfId="0" applyNumberFormat="1" applyFont="1" applyFill="1" applyBorder="1" applyAlignment="1">
      <alignment horizontal="centerContinuous" vertical="center"/>
    </xf>
    <xf numFmtId="173" fontId="19" fillId="0" borderId="9" xfId="0" applyNumberFormat="1" applyFont="1" applyFill="1" applyBorder="1" applyAlignment="1">
      <alignment vertical="center"/>
    </xf>
    <xf numFmtId="173" fontId="18" fillId="0" borderId="7" xfId="0" applyNumberFormat="1" applyFont="1" applyFill="1" applyBorder="1" applyAlignment="1">
      <alignment vertical="center"/>
    </xf>
    <xf numFmtId="173" fontId="18" fillId="0" borderId="9" xfId="0" applyNumberFormat="1" applyFont="1" applyFill="1" applyBorder="1" applyAlignment="1">
      <alignment vertical="center"/>
    </xf>
    <xf numFmtId="173" fontId="18" fillId="0" borderId="9" xfId="0" applyNumberFormat="1" applyFont="1" applyFill="1" applyBorder="1" applyAlignment="1" applyProtection="1">
      <alignment horizontal="center" vertical="center"/>
      <protection/>
    </xf>
    <xf numFmtId="173" fontId="18" fillId="0" borderId="7" xfId="0" applyNumberFormat="1" applyFont="1" applyFill="1" applyBorder="1" applyAlignment="1" applyProtection="1">
      <alignment horizontal="center" vertical="center"/>
      <protection/>
    </xf>
    <xf numFmtId="173" fontId="19" fillId="0" borderId="9" xfId="0" applyNumberFormat="1" applyFont="1" applyFill="1" applyBorder="1" applyAlignment="1">
      <alignment horizontal="centerContinuous" vertical="center"/>
    </xf>
    <xf numFmtId="173" fontId="19" fillId="0" borderId="6" xfId="0" applyNumberFormat="1" applyFont="1" applyFill="1" applyBorder="1" applyAlignment="1">
      <alignment vertical="center"/>
    </xf>
    <xf numFmtId="173" fontId="9" fillId="0" borderId="11" xfId="0" applyNumberFormat="1" applyFont="1" applyFill="1" applyBorder="1" applyAlignment="1" applyProtection="1">
      <alignment vertical="center"/>
      <protection/>
    </xf>
    <xf numFmtId="173" fontId="9" fillId="0" borderId="2" xfId="0" applyNumberFormat="1" applyFont="1" applyFill="1" applyBorder="1" applyAlignment="1" applyProtection="1">
      <alignment horizontal="left" vertical="center"/>
      <protection/>
    </xf>
    <xf numFmtId="173" fontId="9" fillId="0" borderId="6" xfId="0" applyNumberFormat="1" applyFont="1" applyFill="1" applyBorder="1" applyAlignment="1" applyProtection="1">
      <alignment vertical="center"/>
      <protection/>
    </xf>
    <xf numFmtId="173" fontId="9" fillId="0" borderId="7" xfId="0" applyNumberFormat="1" applyFont="1" applyFill="1" applyBorder="1" applyAlignment="1" applyProtection="1">
      <alignment vertical="center"/>
      <protection/>
    </xf>
    <xf numFmtId="173" fontId="9" fillId="0" borderId="8" xfId="0" applyNumberFormat="1" applyFont="1" applyFill="1" applyBorder="1" applyAlignment="1" applyProtection="1">
      <alignment vertical="center"/>
      <protection/>
    </xf>
    <xf numFmtId="173" fontId="9" fillId="0" borderId="9" xfId="0" applyNumberFormat="1" applyFont="1" applyFill="1" applyBorder="1" applyAlignment="1" applyProtection="1">
      <alignment vertical="center"/>
      <protection/>
    </xf>
    <xf numFmtId="173" fontId="9" fillId="0" borderId="0" xfId="0" applyNumberFormat="1" applyFont="1" applyFill="1" applyAlignment="1">
      <alignment horizontal="right" vertical="center"/>
    </xf>
    <xf numFmtId="173" fontId="7" fillId="0" borderId="0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 quotePrefix="1">
      <alignment vertical="center"/>
    </xf>
    <xf numFmtId="173" fontId="13" fillId="0" borderId="0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3" fontId="18" fillId="0" borderId="1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horizontal="right"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4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Alignment="1">
      <alignment vertical="center"/>
    </xf>
    <xf numFmtId="173" fontId="9" fillId="0" borderId="2" xfId="0" applyNumberFormat="1" applyFont="1" applyFill="1" applyBorder="1" applyAlignment="1" quotePrefix="1">
      <alignment vertical="center"/>
    </xf>
    <xf numFmtId="173" fontId="9" fillId="0" borderId="5" xfId="0" applyNumberFormat="1" applyFont="1" applyFill="1" applyBorder="1" applyAlignment="1" quotePrefix="1">
      <alignment vertical="center"/>
    </xf>
    <xf numFmtId="173" fontId="9" fillId="0" borderId="1" xfId="0" applyNumberFormat="1" applyFont="1" applyFill="1" applyBorder="1" applyAlignment="1" quotePrefix="1">
      <alignment vertical="center"/>
    </xf>
    <xf numFmtId="173" fontId="10" fillId="0" borderId="1" xfId="0" applyNumberFormat="1" applyFont="1" applyFill="1" applyBorder="1" applyAlignment="1" applyProtection="1">
      <alignment vertical="center"/>
      <protection/>
    </xf>
    <xf numFmtId="173" fontId="9" fillId="0" borderId="2" xfId="0" applyNumberFormat="1" applyFont="1" applyFill="1" applyBorder="1" applyAlignment="1" applyProtection="1" quotePrefix="1">
      <alignment horizontal="left" vertical="center"/>
      <protection/>
    </xf>
    <xf numFmtId="173" fontId="9" fillId="0" borderId="6" xfId="0" applyNumberFormat="1" applyFont="1" applyFill="1" applyBorder="1" applyAlignment="1">
      <alignment vertical="center"/>
    </xf>
    <xf numFmtId="173" fontId="9" fillId="0" borderId="7" xfId="0" applyNumberFormat="1" applyFont="1" applyFill="1" applyBorder="1" applyAlignment="1">
      <alignment vertical="center"/>
    </xf>
    <xf numFmtId="173" fontId="9" fillId="0" borderId="9" xfId="0" applyNumberFormat="1" applyFont="1" applyFill="1" applyBorder="1" applyAlignment="1">
      <alignment vertical="center"/>
    </xf>
    <xf numFmtId="173" fontId="9" fillId="0" borderId="8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 applyProtection="1" quotePrefix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173" fontId="9" fillId="0" borderId="4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vertical="center"/>
    </xf>
    <xf numFmtId="173" fontId="9" fillId="0" borderId="11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173" fontId="10" fillId="0" borderId="4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 vertical="center"/>
    </xf>
    <xf numFmtId="173" fontId="9" fillId="0" borderId="3" xfId="0" applyNumberFormat="1" applyFont="1" applyFill="1" applyBorder="1" applyAlignment="1" applyProtection="1" quotePrefix="1">
      <alignment horizontal="left" vertical="center"/>
      <protection/>
    </xf>
    <xf numFmtId="173" fontId="9" fillId="0" borderId="4" xfId="0" applyNumberFormat="1" applyFont="1" applyFill="1" applyBorder="1" applyAlignment="1" applyProtection="1">
      <alignment vertical="center"/>
      <protection/>
    </xf>
    <xf numFmtId="173" fontId="9" fillId="0" borderId="3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 applyProtection="1">
      <alignment horizontal="right" vertical="center"/>
      <protection/>
    </xf>
    <xf numFmtId="189" fontId="9" fillId="0" borderId="0" xfId="0" applyNumberFormat="1" applyFont="1" applyFill="1" applyBorder="1" applyAlignment="1">
      <alignment vertical="center"/>
    </xf>
    <xf numFmtId="173" fontId="9" fillId="0" borderId="6" xfId="0" applyNumberFormat="1" applyFont="1" applyFill="1" applyBorder="1" applyAlignment="1">
      <alignment horizontal="center" vertical="center"/>
    </xf>
    <xf numFmtId="173" fontId="9" fillId="0" borderId="3" xfId="0" applyNumberFormat="1" applyFont="1" applyFill="1" applyBorder="1" applyAlignment="1" applyProtection="1">
      <alignment vertical="center"/>
      <protection/>
    </xf>
    <xf numFmtId="173" fontId="9" fillId="0" borderId="2" xfId="0" applyNumberFormat="1" applyFont="1" applyFill="1" applyBorder="1" applyAlignment="1" applyProtection="1">
      <alignment horizontal="right" vertical="center"/>
      <protection/>
    </xf>
    <xf numFmtId="173" fontId="10" fillId="0" borderId="1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 applyProtection="1">
      <alignment vertical="center"/>
      <protection/>
    </xf>
    <xf numFmtId="173" fontId="18" fillId="0" borderId="0" xfId="0" applyNumberFormat="1" applyFont="1" applyFill="1" applyBorder="1" applyAlignment="1">
      <alignment horizontal="center" vertical="center"/>
    </xf>
    <xf numFmtId="173" fontId="9" fillId="0" borderId="3" xfId="0" applyNumberFormat="1" applyFont="1" applyFill="1" applyBorder="1" applyAlignment="1">
      <alignment horizontal="right" vertical="center"/>
    </xf>
    <xf numFmtId="173" fontId="9" fillId="0" borderId="3" xfId="0" applyNumberFormat="1" applyFont="1" applyFill="1" applyBorder="1" applyAlignment="1" applyProtection="1">
      <alignment horizontal="left" vertical="center"/>
      <protection/>
    </xf>
    <xf numFmtId="179" fontId="9" fillId="0" borderId="3" xfId="0" applyNumberFormat="1" applyFont="1" applyBorder="1" applyAlignment="1" applyProtection="1">
      <alignment horizontal="center" vertical="center"/>
      <protection/>
    </xf>
    <xf numFmtId="178" fontId="10" fillId="0" borderId="2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3" fontId="9" fillId="0" borderId="5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>
      <alignment horizontal="centerContinuous" vertical="center"/>
    </xf>
    <xf numFmtId="178" fontId="9" fillId="0" borderId="5" xfId="0" applyNumberFormat="1" applyFont="1" applyFill="1" applyBorder="1" applyAlignment="1" applyProtection="1">
      <alignment horizontal="center" vertical="center"/>
      <protection/>
    </xf>
    <xf numFmtId="178" fontId="9" fillId="0" borderId="5" xfId="0" applyNumberFormat="1" applyFont="1" applyFill="1" applyBorder="1" applyAlignment="1" applyProtection="1">
      <alignment vertical="center"/>
      <protection/>
    </xf>
    <xf numFmtId="178" fontId="9" fillId="0" borderId="8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5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68" fontId="9" fillId="0" borderId="0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 applyProtection="1">
      <alignment horizontal="right" vertical="center"/>
      <protection/>
    </xf>
    <xf numFmtId="178" fontId="9" fillId="0" borderId="6" xfId="0" applyNumberFormat="1" applyFont="1" applyFill="1" applyBorder="1" applyAlignment="1" applyProtection="1">
      <alignment horizontal="right" vertical="center"/>
      <protection/>
    </xf>
    <xf numFmtId="178" fontId="10" fillId="0" borderId="2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>
      <alignment horizontal="centerContinuous" vertical="center"/>
    </xf>
    <xf numFmtId="168" fontId="9" fillId="0" borderId="0" xfId="0" applyNumberFormat="1" applyFont="1" applyFill="1" applyBorder="1" applyAlignment="1">
      <alignment horizontal="centerContinuous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 applyProtection="1">
      <alignment horizontal="centerContinuous" vertical="center"/>
      <protection/>
    </xf>
    <xf numFmtId="168" fontId="9" fillId="0" borderId="4" xfId="0" applyNumberFormat="1" applyFont="1" applyFill="1" applyBorder="1" applyAlignment="1">
      <alignment horizontal="centerContinuous" vertical="center"/>
    </xf>
    <xf numFmtId="168" fontId="9" fillId="0" borderId="11" xfId="0" applyNumberFormat="1" applyFont="1" applyFill="1" applyBorder="1" applyAlignment="1">
      <alignment horizontal="centerContinuous" vertical="center"/>
    </xf>
    <xf numFmtId="168" fontId="9" fillId="0" borderId="1" xfId="0" applyNumberFormat="1" applyFont="1" applyFill="1" applyBorder="1" applyAlignment="1" applyProtection="1">
      <alignment horizontal="right" vertical="center"/>
      <protection/>
    </xf>
    <xf numFmtId="168" fontId="10" fillId="0" borderId="0" xfId="0" applyNumberFormat="1" applyFont="1" applyFill="1" applyBorder="1" applyAlignment="1" applyProtection="1">
      <alignment horizontal="right" vertical="center"/>
      <protection/>
    </xf>
    <xf numFmtId="168" fontId="9" fillId="0" borderId="6" xfId="0" applyNumberFormat="1" applyFont="1" applyFill="1" applyBorder="1" applyAlignment="1" applyProtection="1">
      <alignment horizontal="centerContinuous" vertical="center"/>
      <protection/>
    </xf>
    <xf numFmtId="168" fontId="9" fillId="0" borderId="7" xfId="0" applyNumberFormat="1" applyFont="1" applyFill="1" applyBorder="1" applyAlignment="1" applyProtection="1">
      <alignment horizontal="centerContinuous" vertical="center"/>
      <protection/>
    </xf>
    <xf numFmtId="168" fontId="9" fillId="0" borderId="8" xfId="0" applyNumberFormat="1" applyFont="1" applyFill="1" applyBorder="1" applyAlignment="1" applyProtection="1">
      <alignment horizontal="centerContinuous" vertical="center"/>
      <protection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 applyProtection="1">
      <alignment horizontal="center" vertical="center"/>
      <protection/>
    </xf>
    <xf numFmtId="168" fontId="9" fillId="0" borderId="1" xfId="0" applyNumberFormat="1" applyFont="1" applyFill="1" applyBorder="1" applyAlignment="1" applyProtection="1">
      <alignment horizontal="center" vertical="center"/>
      <protection/>
    </xf>
    <xf numFmtId="168" fontId="9" fillId="0" borderId="5" xfId="0" applyNumberFormat="1" applyFont="1" applyFill="1" applyBorder="1" applyAlignment="1" applyProtection="1">
      <alignment horizontal="center" vertical="center"/>
      <protection/>
    </xf>
    <xf numFmtId="168" fontId="10" fillId="0" borderId="5" xfId="0" applyNumberFormat="1" applyFont="1" applyFill="1" applyBorder="1" applyAlignment="1" applyProtection="1">
      <alignment horizontal="center" vertical="center"/>
      <protection/>
    </xf>
    <xf numFmtId="168" fontId="9" fillId="0" borderId="9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8" fontId="10" fillId="0" borderId="2" xfId="0" applyNumberFormat="1" applyFont="1" applyFill="1" applyBorder="1" applyAlignment="1">
      <alignment horizontal="right"/>
    </xf>
    <xf numFmtId="178" fontId="10" fillId="0" borderId="5" xfId="0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 horizontal="right" vertical="center"/>
    </xf>
    <xf numFmtId="178" fontId="9" fillId="0" borderId="5" xfId="0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 applyProtection="1">
      <alignment horizontal="right" vertical="center"/>
      <protection/>
    </xf>
    <xf numFmtId="178" fontId="9" fillId="0" borderId="8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 applyProtection="1">
      <alignment horizontal="centerContinuous" vertical="center"/>
      <protection/>
    </xf>
    <xf numFmtId="178" fontId="9" fillId="0" borderId="4" xfId="0" applyNumberFormat="1" applyFont="1" applyFill="1" applyBorder="1" applyAlignment="1">
      <alignment horizontal="centerContinuous" vertical="center"/>
    </xf>
    <xf numFmtId="178" fontId="9" fillId="0" borderId="11" xfId="0" applyNumberFormat="1" applyFont="1" applyFill="1" applyBorder="1" applyAlignment="1">
      <alignment horizontal="centerContinuous" vertical="center"/>
    </xf>
    <xf numFmtId="178" fontId="9" fillId="0" borderId="6" xfId="0" applyNumberFormat="1" applyFont="1" applyFill="1" applyBorder="1" applyAlignment="1" applyProtection="1">
      <alignment horizontal="centerContinuous" vertical="center"/>
      <protection/>
    </xf>
    <xf numFmtId="178" fontId="9" fillId="0" borderId="7" xfId="0" applyNumberFormat="1" applyFont="1" applyFill="1" applyBorder="1" applyAlignment="1" applyProtection="1">
      <alignment horizontal="centerContinuous" vertical="center"/>
      <protection/>
    </xf>
    <xf numFmtId="178" fontId="9" fillId="0" borderId="8" xfId="0" applyNumberFormat="1" applyFont="1" applyFill="1" applyBorder="1" applyAlignment="1" applyProtection="1">
      <alignment horizontal="centerContinuous" vertical="center"/>
      <protection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1" xfId="0" applyNumberFormat="1" applyFont="1" applyFill="1" applyBorder="1" applyAlignment="1" applyProtection="1">
      <alignment horizontal="center" vertical="center"/>
      <protection/>
    </xf>
    <xf numFmtId="178" fontId="10" fillId="0" borderId="5" xfId="0" applyNumberFormat="1" applyFont="1" applyFill="1" applyBorder="1" applyAlignment="1" applyProtection="1">
      <alignment horizontal="center" vertical="center"/>
      <protection/>
    </xf>
    <xf numFmtId="178" fontId="10" fillId="0" borderId="7" xfId="0" applyNumberFormat="1" applyFont="1" applyFill="1" applyBorder="1" applyAlignment="1">
      <alignment horizontal="right" vertical="center"/>
    </xf>
    <xf numFmtId="178" fontId="9" fillId="0" borderId="8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5" xfId="0" applyNumberFormat="1" applyFont="1" applyFill="1" applyBorder="1" applyAlignment="1" applyProtection="1">
      <alignment horizontal="right" vertical="center"/>
      <protection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  <protection/>
    </xf>
    <xf numFmtId="178" fontId="10" fillId="0" borderId="3" xfId="0" applyNumberFormat="1" applyFont="1" applyFill="1" applyBorder="1" applyAlignment="1" applyProtection="1">
      <alignment horizontal="right" vertical="center"/>
      <protection/>
    </xf>
    <xf numFmtId="178" fontId="10" fillId="0" borderId="4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178" fontId="10" fillId="0" borderId="5" xfId="0" applyNumberFormat="1" applyFont="1" applyFill="1" applyBorder="1" applyAlignment="1" applyProtection="1">
      <alignment horizontal="right"/>
      <protection/>
    </xf>
    <xf numFmtId="179" fontId="9" fillId="0" borderId="0" xfId="0" applyNumberFormat="1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174" fontId="18" fillId="0" borderId="1" xfId="0" applyNumberFormat="1" applyFont="1" applyBorder="1" applyAlignment="1" applyProtection="1">
      <alignment horizontal="centerContinuous" vertical="center"/>
      <protection/>
    </xf>
    <xf numFmtId="0" fontId="18" fillId="0" borderId="3" xfId="0" applyFont="1" applyBorder="1" applyAlignment="1" applyProtection="1">
      <alignment horizontal="centerContinuous" vertical="center"/>
      <protection/>
    </xf>
    <xf numFmtId="0" fontId="18" fillId="0" borderId="4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174" fontId="18" fillId="0" borderId="10" xfId="0" applyNumberFormat="1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fill" vertical="center"/>
      <protection/>
    </xf>
    <xf numFmtId="0" fontId="19" fillId="0" borderId="1" xfId="0" applyFont="1" applyBorder="1" applyAlignment="1" applyProtection="1">
      <alignment horizontal="fill"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0" fontId="19" fillId="0" borderId="0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6" xfId="0" applyFont="1" applyBorder="1" applyAlignment="1" applyProtection="1">
      <alignment horizontal="centerContinuous" vertical="center"/>
      <protection/>
    </xf>
    <xf numFmtId="0" fontId="18" fillId="0" borderId="7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0" fontId="18" fillId="0" borderId="2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9" fillId="0" borderId="2" xfId="0" applyFont="1" applyBorder="1" applyAlignment="1" applyProtection="1">
      <alignment horizontal="centerContinuous" vertical="center"/>
      <protection/>
    </xf>
    <xf numFmtId="174" fontId="18" fillId="0" borderId="1" xfId="0" applyNumberFormat="1" applyFont="1" applyBorder="1" applyAlignment="1" applyProtection="1">
      <alignment horizontal="center" vertical="center"/>
      <protection/>
    </xf>
    <xf numFmtId="0" fontId="18" fillId="0" borderId="7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Continuous" vertical="center"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fill" vertical="center"/>
      <protection/>
    </xf>
    <xf numFmtId="0" fontId="19" fillId="0" borderId="10" xfId="0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fill" vertical="center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>
      <alignment vertical="center"/>
    </xf>
    <xf numFmtId="0" fontId="18" fillId="0" borderId="5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>
      <alignment vertical="center"/>
    </xf>
    <xf numFmtId="174" fontId="18" fillId="0" borderId="9" xfId="0" applyNumberFormat="1" applyFont="1" applyBorder="1" applyAlignment="1">
      <alignment horizontal="centerContinuous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174" fontId="18" fillId="0" borderId="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Continuous" vertic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quotePrefix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9" fillId="0" borderId="6" xfId="0" applyNumberFormat="1" applyFont="1" applyFill="1" applyBorder="1" applyAlignment="1" applyProtection="1">
      <alignment vertical="top"/>
      <protection/>
    </xf>
    <xf numFmtId="188" fontId="9" fillId="0" borderId="4" xfId="0" applyNumberFormat="1" applyFont="1" applyFill="1" applyBorder="1" applyAlignment="1" applyProtection="1">
      <alignment horizontal="right"/>
      <protection/>
    </xf>
    <xf numFmtId="188" fontId="9" fillId="0" borderId="3" xfId="0" applyNumberFormat="1" applyFont="1" applyFill="1" applyBorder="1" applyAlignment="1" applyProtection="1">
      <alignment horizontal="right"/>
      <protection/>
    </xf>
    <xf numFmtId="179" fontId="10" fillId="0" borderId="5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168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73" fontId="25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17" fontId="7" fillId="2" borderId="0" xfId="0" applyNumberFormat="1" applyFont="1" applyFill="1" applyAlignment="1" quotePrefix="1">
      <alignment horizontal="right"/>
    </xf>
    <xf numFmtId="0" fontId="7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0" fontId="34" fillId="2" borderId="0" xfId="0" applyFont="1" applyFill="1" applyAlignment="1">
      <alignment/>
    </xf>
    <xf numFmtId="0" fontId="1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7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49" fontId="47" fillId="0" borderId="0" xfId="0" applyNumberFormat="1" applyFont="1" applyAlignment="1">
      <alignment horizontal="right"/>
    </xf>
    <xf numFmtId="17" fontId="25" fillId="2" borderId="0" xfId="0" applyNumberFormat="1" applyFont="1" applyFill="1" applyAlignment="1" quotePrefix="1">
      <alignment horizontal="right"/>
    </xf>
    <xf numFmtId="0" fontId="13" fillId="3" borderId="0" xfId="0" applyFont="1" applyFill="1" applyAlignment="1">
      <alignment/>
    </xf>
    <xf numFmtId="0" fontId="7" fillId="3" borderId="0" xfId="0" applyFont="1" applyFill="1" applyAlignment="1" quotePrefix="1">
      <alignment/>
    </xf>
    <xf numFmtId="0" fontId="13" fillId="3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horizontal="left" vertical="center"/>
      <protection/>
    </xf>
    <xf numFmtId="179" fontId="10" fillId="0" borderId="11" xfId="0" applyNumberFormat="1" applyFont="1" applyFill="1" applyBorder="1" applyAlignment="1">
      <alignment/>
    </xf>
    <xf numFmtId="179" fontId="10" fillId="0" borderId="8" xfId="0" applyNumberFormat="1" applyFont="1" applyFill="1" applyBorder="1" applyAlignment="1" applyProtection="1">
      <alignment/>
      <protection/>
    </xf>
    <xf numFmtId="179" fontId="9" fillId="0" borderId="0" xfId="16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188" fontId="10" fillId="0" borderId="13" xfId="0" applyNumberFormat="1" applyFont="1" applyBorder="1" applyAlignment="1" applyProtection="1">
      <alignment horizontal="right" vertical="center"/>
      <protection/>
    </xf>
    <xf numFmtId="188" fontId="10" fillId="0" borderId="14" xfId="0" applyNumberFormat="1" applyFont="1" applyBorder="1" applyAlignment="1" applyProtection="1">
      <alignment horizontal="right" vertical="center"/>
      <protection/>
    </xf>
    <xf numFmtId="188" fontId="10" fillId="0" borderId="15" xfId="0" applyNumberFormat="1" applyFont="1" applyBorder="1" applyAlignment="1" applyProtection="1">
      <alignment horizontal="right" vertical="center"/>
      <protection/>
    </xf>
    <xf numFmtId="188" fontId="10" fillId="0" borderId="14" xfId="0" applyNumberFormat="1" applyFont="1" applyFill="1" applyBorder="1" applyAlignment="1" applyProtection="1">
      <alignment horizontal="right" vertical="center"/>
      <protection/>
    </xf>
    <xf numFmtId="188" fontId="10" fillId="0" borderId="13" xfId="0" applyNumberFormat="1" applyFont="1" applyFill="1" applyBorder="1" applyAlignment="1" applyProtection="1">
      <alignment horizontal="right" vertical="center"/>
      <protection/>
    </xf>
    <xf numFmtId="188" fontId="10" fillId="0" borderId="15" xfId="0" applyNumberFormat="1" applyFont="1" applyFill="1" applyBorder="1" applyAlignment="1" applyProtection="1">
      <alignment horizontal="right" vertical="center"/>
      <protection/>
    </xf>
    <xf numFmtId="179" fontId="10" fillId="0" borderId="13" xfId="0" applyNumberFormat="1" applyFont="1" applyBorder="1" applyAlignment="1" applyProtection="1">
      <alignment vertical="center"/>
      <protection/>
    </xf>
    <xf numFmtId="179" fontId="10" fillId="0" borderId="14" xfId="0" applyNumberFormat="1" applyFont="1" applyBorder="1" applyAlignment="1" applyProtection="1">
      <alignment vertical="center"/>
      <protection/>
    </xf>
    <xf numFmtId="179" fontId="10" fillId="0" borderId="15" xfId="0" applyNumberFormat="1" applyFont="1" applyBorder="1" applyAlignment="1" applyProtection="1">
      <alignment vertical="center"/>
      <protection/>
    </xf>
    <xf numFmtId="179" fontId="10" fillId="0" borderId="16" xfId="0" applyNumberFormat="1" applyFont="1" applyBorder="1" applyAlignment="1" applyProtection="1">
      <alignment vertical="center"/>
      <protection/>
    </xf>
    <xf numFmtId="192" fontId="10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89" fontId="1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vertical="center"/>
    </xf>
    <xf numFmtId="175" fontId="9" fillId="0" borderId="0" xfId="0" applyNumberFormat="1" applyFont="1" applyBorder="1" applyAlignment="1">
      <alignment/>
    </xf>
    <xf numFmtId="179" fontId="10" fillId="0" borderId="16" xfId="0" applyNumberFormat="1" applyFont="1" applyFill="1" applyBorder="1" applyAlignment="1" applyProtection="1">
      <alignment horizontal="right" vertical="center"/>
      <protection/>
    </xf>
    <xf numFmtId="179" fontId="10" fillId="0" borderId="17" xfId="0" applyNumberFormat="1" applyFont="1" applyBorder="1" applyAlignment="1" applyProtection="1">
      <alignment horizontal="right" vertical="center"/>
      <protection/>
    </xf>
    <xf numFmtId="179" fontId="10" fillId="0" borderId="18" xfId="0" applyNumberFormat="1" applyFont="1" applyBorder="1" applyAlignment="1" applyProtection="1">
      <alignment horizontal="right" vertical="center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188" fontId="9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188" fontId="9" fillId="0" borderId="7" xfId="0" applyNumberFormat="1" applyFont="1" applyFill="1" applyBorder="1" applyAlignment="1">
      <alignment horizontal="right" vertical="center"/>
    </xf>
    <xf numFmtId="188" fontId="9" fillId="0" borderId="6" xfId="0" applyNumberFormat="1" applyFont="1" applyFill="1" applyBorder="1" applyAlignment="1">
      <alignment horizontal="right" vertical="center"/>
    </xf>
    <xf numFmtId="188" fontId="9" fillId="0" borderId="8" xfId="0" applyNumberFormat="1" applyFont="1" applyFill="1" applyBorder="1" applyAlignment="1">
      <alignment horizontal="right" vertical="center"/>
    </xf>
    <xf numFmtId="188" fontId="10" fillId="0" borderId="7" xfId="0" applyNumberFormat="1" applyFont="1" applyFill="1" applyBorder="1" applyAlignment="1">
      <alignment horizontal="right" vertical="center"/>
    </xf>
    <xf numFmtId="188" fontId="10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9" fontId="9" fillId="0" borderId="0" xfId="0" applyNumberFormat="1" applyFont="1" applyAlignment="1" quotePrefix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197" fontId="9" fillId="0" borderId="0" xfId="0" applyNumberFormat="1" applyFont="1" applyFill="1" applyBorder="1" applyAlignment="1" applyProtection="1">
      <alignment/>
      <protection locked="0"/>
    </xf>
    <xf numFmtId="190" fontId="9" fillId="0" borderId="0" xfId="0" applyNumberFormat="1" applyFont="1" applyFill="1" applyBorder="1" applyAlignment="1">
      <alignment/>
    </xf>
    <xf numFmtId="191" fontId="9" fillId="0" borderId="0" xfId="0" applyNumberFormat="1" applyFont="1" applyFill="1" applyBorder="1" applyAlignment="1" applyProtection="1">
      <alignment/>
      <protection locked="0"/>
    </xf>
    <xf numFmtId="190" fontId="9" fillId="0" borderId="0" xfId="0" applyNumberFormat="1" applyFont="1" applyFill="1" applyBorder="1" applyAlignment="1">
      <alignment vertical="center"/>
    </xf>
    <xf numFmtId="190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>
      <alignment/>
    </xf>
    <xf numFmtId="0" fontId="16" fillId="0" borderId="3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16" fillId="0" borderId="2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15" fillId="0" borderId="9" xfId="0" applyFont="1" applyBorder="1" applyAlignment="1">
      <alignment horizontal="centerContinuous"/>
    </xf>
    <xf numFmtId="0" fontId="15" fillId="0" borderId="10" xfId="0" applyFont="1" applyFill="1" applyBorder="1" applyAlignment="1" applyProtection="1">
      <alignment horizontal="center"/>
      <protection/>
    </xf>
    <xf numFmtId="179" fontId="16" fillId="0" borderId="3" xfId="0" applyNumberFormat="1" applyFont="1" applyFill="1" applyBorder="1" applyAlignment="1" applyProtection="1">
      <alignment horizontal="center"/>
      <protection/>
    </xf>
    <xf numFmtId="179" fontId="15" fillId="0" borderId="4" xfId="0" applyNumberFormat="1" applyFont="1" applyFill="1" applyBorder="1" applyAlignment="1" applyProtection="1">
      <alignment horizontal="center"/>
      <protection/>
    </xf>
    <xf numFmtId="179" fontId="15" fillId="0" borderId="10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left" vertical="center"/>
      <protection/>
    </xf>
    <xf numFmtId="193" fontId="15" fillId="0" borderId="2" xfId="0" applyNumberFormat="1" applyFont="1" applyFill="1" applyBorder="1" applyAlignment="1" applyProtection="1">
      <alignment/>
      <protection/>
    </xf>
    <xf numFmtId="193" fontId="15" fillId="0" borderId="0" xfId="0" applyNumberFormat="1" applyFont="1" applyFill="1" applyBorder="1" applyAlignment="1" applyProtection="1">
      <alignment/>
      <protection locked="0"/>
    </xf>
    <xf numFmtId="193" fontId="15" fillId="0" borderId="1" xfId="0" applyNumberFormat="1" applyFont="1" applyFill="1" applyBorder="1" applyAlignment="1" applyProtection="1">
      <alignment/>
      <protection/>
    </xf>
    <xf numFmtId="193" fontId="15" fillId="0" borderId="1" xfId="0" applyNumberFormat="1" applyFont="1" applyFill="1" applyBorder="1" applyAlignment="1" applyProtection="1">
      <alignment vertical="center"/>
      <protection/>
    </xf>
    <xf numFmtId="191" fontId="15" fillId="0" borderId="1" xfId="0" applyNumberFormat="1" applyFont="1" applyFill="1" applyBorder="1" applyAlignment="1">
      <alignment wrapText="1"/>
    </xf>
    <xf numFmtId="193" fontId="15" fillId="0" borderId="0" xfId="0" applyNumberFormat="1" applyFont="1" applyFill="1" applyBorder="1" applyAlignment="1" applyProtection="1">
      <alignment/>
      <protection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 quotePrefix="1">
      <alignment vertical="center"/>
    </xf>
    <xf numFmtId="193" fontId="15" fillId="0" borderId="2" xfId="0" applyNumberFormat="1" applyFont="1" applyFill="1" applyBorder="1" applyAlignment="1" applyProtection="1">
      <alignment vertical="center"/>
      <protection/>
    </xf>
    <xf numFmtId="193" fontId="15" fillId="0" borderId="0" xfId="0" applyNumberFormat="1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left" wrapText="1"/>
      <protection/>
    </xf>
    <xf numFmtId="193" fontId="15" fillId="0" borderId="0" xfId="0" applyNumberFormat="1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/>
    </xf>
    <xf numFmtId="193" fontId="15" fillId="0" borderId="0" xfId="0" applyNumberFormat="1" applyFont="1" applyFill="1" applyBorder="1" applyAlignment="1">
      <alignment/>
    </xf>
    <xf numFmtId="0" fontId="15" fillId="0" borderId="9" xfId="0" applyFont="1" applyFill="1" applyBorder="1" applyAlignment="1" quotePrefix="1">
      <alignment/>
    </xf>
    <xf numFmtId="190" fontId="15" fillId="0" borderId="6" xfId="0" applyNumberFormat="1" applyFont="1" applyFill="1" applyBorder="1" applyAlignment="1">
      <alignment horizontal="right"/>
    </xf>
    <xf numFmtId="190" fontId="15" fillId="0" borderId="7" xfId="0" applyNumberFormat="1" applyFont="1" applyFill="1" applyBorder="1" applyAlignment="1">
      <alignment horizontal="right"/>
    </xf>
    <xf numFmtId="190" fontId="15" fillId="0" borderId="7" xfId="0" applyNumberFormat="1" applyFont="1" applyFill="1" applyBorder="1" applyAlignment="1" applyProtection="1">
      <alignment horizontal="right"/>
      <protection/>
    </xf>
    <xf numFmtId="190" fontId="15" fillId="0" borderId="9" xfId="0" applyNumberFormat="1" applyFont="1" applyFill="1" applyBorder="1" applyAlignment="1">
      <alignment horizontal="right"/>
    </xf>
    <xf numFmtId="0" fontId="16" fillId="0" borderId="14" xfId="0" applyFont="1" applyBorder="1" applyAlignment="1">
      <alignment vertical="center"/>
    </xf>
    <xf numFmtId="190" fontId="16" fillId="0" borderId="14" xfId="0" applyNumberFormat="1" applyFont="1" applyBorder="1" applyAlignment="1" applyProtection="1">
      <alignment horizontal="right" vertical="center"/>
      <protection/>
    </xf>
    <xf numFmtId="190" fontId="16" fillId="0" borderId="13" xfId="0" applyNumberFormat="1" applyFont="1" applyBorder="1" applyAlignment="1" applyProtection="1">
      <alignment horizontal="right" vertical="center"/>
      <protection/>
    </xf>
    <xf numFmtId="190" fontId="16" fillId="0" borderId="16" xfId="0" applyNumberFormat="1" applyFont="1" applyBorder="1" applyAlignment="1" applyProtection="1">
      <alignment horizontal="right" vertical="center"/>
      <protection/>
    </xf>
    <xf numFmtId="177" fontId="10" fillId="0" borderId="2" xfId="0" applyNumberFormat="1" applyFont="1" applyBorder="1" applyAlignment="1" applyProtection="1">
      <alignment vertical="center"/>
      <protection/>
    </xf>
    <xf numFmtId="177" fontId="10" fillId="0" borderId="6" xfId="0" applyNumberFormat="1" applyFont="1" applyBorder="1" applyAlignment="1" applyProtection="1">
      <alignment vertical="center"/>
      <protection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 vertical="center"/>
    </xf>
    <xf numFmtId="197" fontId="9" fillId="0" borderId="0" xfId="0" applyNumberFormat="1" applyFont="1" applyFill="1" applyBorder="1" applyAlignment="1" applyProtection="1">
      <alignment horizontal="center"/>
      <protection locked="0"/>
    </xf>
    <xf numFmtId="183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>
      <alignment horizontal="center"/>
    </xf>
    <xf numFmtId="179" fontId="10" fillId="0" borderId="14" xfId="0" applyNumberFormat="1" applyFont="1" applyFill="1" applyBorder="1" applyAlignment="1" applyProtection="1">
      <alignment vertical="center"/>
      <protection/>
    </xf>
    <xf numFmtId="179" fontId="10" fillId="0" borderId="13" xfId="0" applyNumberFormat="1" applyFont="1" applyFill="1" applyBorder="1" applyAlignment="1" applyProtection="1">
      <alignment vertical="center"/>
      <protection/>
    </xf>
    <xf numFmtId="179" fontId="10" fillId="0" borderId="15" xfId="0" applyNumberFormat="1" applyFont="1" applyFill="1" applyBorder="1" applyAlignment="1" applyProtection="1">
      <alignment vertical="center"/>
      <protection/>
    </xf>
    <xf numFmtId="179" fontId="10" fillId="0" borderId="16" xfId="0" applyNumberFormat="1" applyFont="1" applyFill="1" applyBorder="1" applyAlignment="1" applyProtection="1">
      <alignment vertical="center"/>
      <protection/>
    </xf>
    <xf numFmtId="168" fontId="10" fillId="0" borderId="1" xfId="0" applyNumberFormat="1" applyFont="1" applyBorder="1" applyAlignment="1">
      <alignment horizontal="left"/>
    </xf>
    <xf numFmtId="0" fontId="9" fillId="0" borderId="19" xfId="0" applyFont="1" applyBorder="1" applyAlignment="1">
      <alignment vertical="center"/>
    </xf>
    <xf numFmtId="178" fontId="9" fillId="0" borderId="17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178" fontId="9" fillId="0" borderId="17" xfId="0" applyNumberFormat="1" applyFont="1" applyFill="1" applyBorder="1" applyAlignment="1" applyProtection="1">
      <alignment horizontal="right" vertical="center"/>
      <protection/>
    </xf>
    <xf numFmtId="178" fontId="9" fillId="0" borderId="20" xfId="0" applyNumberFormat="1" applyFont="1" applyFill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>
      <alignment horizontal="centerContinuous" vertical="center"/>
    </xf>
    <xf numFmtId="176" fontId="10" fillId="0" borderId="0" xfId="0" applyNumberFormat="1" applyFont="1" applyBorder="1" applyAlignment="1">
      <alignment horizontal="centerContinuous"/>
    </xf>
    <xf numFmtId="173" fontId="10" fillId="0" borderId="14" xfId="0" applyNumberFormat="1" applyFont="1" applyBorder="1" applyAlignment="1" applyProtection="1">
      <alignment horizontal="right" vertical="center"/>
      <protection/>
    </xf>
    <xf numFmtId="173" fontId="10" fillId="0" borderId="13" xfId="0" applyNumberFormat="1" applyFont="1" applyBorder="1" applyAlignment="1" applyProtection="1">
      <alignment horizontal="right" vertical="center"/>
      <protection/>
    </xf>
    <xf numFmtId="173" fontId="10" fillId="0" borderId="15" xfId="0" applyNumberFormat="1" applyFont="1" applyBorder="1" applyAlignment="1" applyProtection="1">
      <alignment horizontal="right" vertical="center"/>
      <protection/>
    </xf>
    <xf numFmtId="173" fontId="10" fillId="0" borderId="16" xfId="0" applyNumberFormat="1" applyFont="1" applyBorder="1" applyAlignment="1" applyProtection="1">
      <alignment horizontal="right" vertical="center"/>
      <protection/>
    </xf>
    <xf numFmtId="173" fontId="9" fillId="0" borderId="21" xfId="0" applyNumberFormat="1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179" fontId="9" fillId="0" borderId="17" xfId="0" applyNumberFormat="1" applyFont="1" applyBorder="1" applyAlignment="1">
      <alignment horizontal="right" vertical="center"/>
    </xf>
    <xf numFmtId="179" fontId="9" fillId="0" borderId="20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 applyProtection="1">
      <alignment horizontal="right" vertical="center"/>
      <protection/>
    </xf>
    <xf numFmtId="0" fontId="15" fillId="0" borderId="11" xfId="0" applyFont="1" applyBorder="1" applyAlignment="1">
      <alignment horizontal="centerContinuous" vertical="center"/>
    </xf>
    <xf numFmtId="179" fontId="15" fillId="0" borderId="3" xfId="0" applyNumberFormat="1" applyFont="1" applyBorder="1" applyAlignment="1">
      <alignment vertical="center"/>
    </xf>
    <xf numFmtId="179" fontId="15" fillId="0" borderId="4" xfId="0" applyNumberFormat="1" applyFont="1" applyBorder="1" applyAlignment="1">
      <alignment vertical="center"/>
    </xf>
    <xf numFmtId="1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9" fontId="15" fillId="0" borderId="2" xfId="0" applyNumberFormat="1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179" fontId="15" fillId="0" borderId="2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77" fontId="10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179" fontId="15" fillId="0" borderId="0" xfId="0" applyNumberFormat="1" applyFont="1" applyFill="1" applyBorder="1" applyAlignment="1" applyProtection="1">
      <alignment horizontal="right"/>
      <protection/>
    </xf>
    <xf numFmtId="179" fontId="15" fillId="0" borderId="11" xfId="0" applyNumberFormat="1" applyFont="1" applyFill="1" applyBorder="1" applyAlignment="1" applyProtection="1">
      <alignment horizontal="right"/>
      <protection/>
    </xf>
    <xf numFmtId="179" fontId="15" fillId="0" borderId="3" xfId="0" applyNumberFormat="1" applyFont="1" applyFill="1" applyBorder="1" applyAlignment="1" applyProtection="1">
      <alignment horizontal="right"/>
      <protection/>
    </xf>
    <xf numFmtId="179" fontId="15" fillId="0" borderId="10" xfId="0" applyNumberFormat="1" applyFont="1" applyFill="1" applyBorder="1" applyAlignment="1" applyProtection="1">
      <alignment horizontal="right"/>
      <protection/>
    </xf>
    <xf numFmtId="179" fontId="15" fillId="0" borderId="4" xfId="0" applyNumberFormat="1" applyFont="1" applyFill="1" applyBorder="1" applyAlignment="1" applyProtection="1">
      <alignment horizontal="right"/>
      <protection/>
    </xf>
    <xf numFmtId="179" fontId="15" fillId="0" borderId="5" xfId="0" applyNumberFormat="1" applyFont="1" applyFill="1" applyBorder="1" applyAlignment="1" applyProtection="1">
      <alignment horizontal="right"/>
      <protection/>
    </xf>
    <xf numFmtId="179" fontId="15" fillId="0" borderId="2" xfId="0" applyNumberFormat="1" applyFont="1" applyFill="1" applyBorder="1" applyAlignment="1" applyProtection="1">
      <alignment horizontal="right"/>
      <protection/>
    </xf>
    <xf numFmtId="179" fontId="15" fillId="0" borderId="1" xfId="0" applyNumberFormat="1" applyFont="1" applyFill="1" applyBorder="1" applyAlignment="1" applyProtection="1">
      <alignment horizontal="right"/>
      <protection/>
    </xf>
    <xf numFmtId="179" fontId="15" fillId="0" borderId="7" xfId="0" applyNumberFormat="1" applyFont="1" applyBorder="1" applyAlignment="1">
      <alignment/>
    </xf>
    <xf numFmtId="179" fontId="15" fillId="0" borderId="7" xfId="0" applyNumberFormat="1" applyFont="1" applyFill="1" applyBorder="1" applyAlignment="1" applyProtection="1">
      <alignment horizontal="right"/>
      <protection/>
    </xf>
    <xf numFmtId="179" fontId="15" fillId="0" borderId="8" xfId="0" applyNumberFormat="1" applyFont="1" applyBorder="1" applyAlignment="1">
      <alignment/>
    </xf>
    <xf numFmtId="179" fontId="15" fillId="0" borderId="6" xfId="0" applyNumberFormat="1" applyFont="1" applyBorder="1" applyAlignment="1">
      <alignment/>
    </xf>
    <xf numFmtId="179" fontId="15" fillId="0" borderId="9" xfId="0" applyNumberFormat="1" applyFont="1" applyBorder="1" applyAlignment="1">
      <alignment/>
    </xf>
    <xf numFmtId="179" fontId="16" fillId="0" borderId="17" xfId="0" applyNumberFormat="1" applyFont="1" applyBorder="1" applyAlignment="1" applyProtection="1">
      <alignment horizontal="right" vertical="center"/>
      <protection/>
    </xf>
    <xf numFmtId="179" fontId="16" fillId="0" borderId="13" xfId="0" applyNumberFormat="1" applyFont="1" applyBorder="1" applyAlignment="1" applyProtection="1">
      <alignment horizontal="right" vertical="center"/>
      <protection/>
    </xf>
    <xf numFmtId="179" fontId="16" fillId="0" borderId="18" xfId="0" applyNumberFormat="1" applyFont="1" applyBorder="1" applyAlignment="1" applyProtection="1">
      <alignment horizontal="right" vertical="center"/>
      <protection/>
    </xf>
    <xf numFmtId="179" fontId="16" fillId="0" borderId="20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right" vertical="center"/>
      <protection/>
    </xf>
    <xf numFmtId="179" fontId="16" fillId="0" borderId="19" xfId="0" applyNumberFormat="1" applyFont="1" applyBorder="1" applyAlignment="1" applyProtection="1">
      <alignment horizontal="right" vertical="center"/>
      <protection/>
    </xf>
    <xf numFmtId="179" fontId="16" fillId="0" borderId="16" xfId="0" applyNumberFormat="1" applyFont="1" applyBorder="1" applyAlignment="1" applyProtection="1">
      <alignment horizontal="right" vertical="center"/>
      <protection/>
    </xf>
    <xf numFmtId="179" fontId="15" fillId="0" borderId="2" xfId="0" applyNumberFormat="1" applyFont="1" applyFill="1" applyBorder="1" applyAlignment="1" applyProtection="1">
      <alignment horizontal="right" vertical="center"/>
      <protection/>
    </xf>
    <xf numFmtId="179" fontId="15" fillId="0" borderId="0" xfId="0" applyNumberFormat="1" applyFont="1" applyFill="1" applyBorder="1" applyAlignment="1" applyProtection="1">
      <alignment horizontal="right" vertical="center"/>
      <protection/>
    </xf>
    <xf numFmtId="179" fontId="15" fillId="0" borderId="1" xfId="0" applyNumberFormat="1" applyFont="1" applyFill="1" applyBorder="1" applyAlignment="1" applyProtection="1">
      <alignment horizontal="right" vertical="center"/>
      <protection/>
    </xf>
    <xf numFmtId="179" fontId="15" fillId="0" borderId="2" xfId="0" applyNumberFormat="1" applyFont="1" applyFill="1" applyBorder="1" applyAlignment="1" applyProtection="1">
      <alignment horizontal="right" vertical="top"/>
      <protection/>
    </xf>
    <xf numFmtId="179" fontId="15" fillId="0" borderId="0" xfId="0" applyNumberFormat="1" applyFont="1" applyFill="1" applyBorder="1" applyAlignment="1" applyProtection="1">
      <alignment horizontal="right" vertical="top"/>
      <protection/>
    </xf>
    <xf numFmtId="179" fontId="15" fillId="0" borderId="1" xfId="0" applyNumberFormat="1" applyFont="1" applyFill="1" applyBorder="1" applyAlignment="1" applyProtection="1">
      <alignment horizontal="right" vertical="top"/>
      <protection/>
    </xf>
    <xf numFmtId="179" fontId="16" fillId="0" borderId="14" xfId="0" applyNumberFormat="1" applyFont="1" applyFill="1" applyBorder="1" applyAlignment="1" applyProtection="1">
      <alignment horizontal="right" vertical="center"/>
      <protection/>
    </xf>
    <xf numFmtId="179" fontId="16" fillId="0" borderId="13" xfId="0" applyNumberFormat="1" applyFont="1" applyFill="1" applyBorder="1" applyAlignment="1" applyProtection="1">
      <alignment horizontal="right" vertical="center"/>
      <protection/>
    </xf>
    <xf numFmtId="179" fontId="16" fillId="0" borderId="15" xfId="0" applyNumberFormat="1" applyFont="1" applyFill="1" applyBorder="1" applyAlignment="1" applyProtection="1">
      <alignment horizontal="right" vertical="center"/>
      <protection/>
    </xf>
    <xf numFmtId="179" fontId="16" fillId="0" borderId="16" xfId="0" applyNumberFormat="1" applyFont="1" applyFill="1" applyBorder="1" applyAlignment="1" applyProtection="1">
      <alignment horizontal="right" vertical="center"/>
      <protection/>
    </xf>
    <xf numFmtId="190" fontId="15" fillId="0" borderId="3" xfId="0" applyNumberFormat="1" applyFont="1" applyBorder="1" applyAlignment="1" applyProtection="1">
      <alignment horizontal="right" vertical="center"/>
      <protection/>
    </xf>
    <xf numFmtId="190" fontId="15" fillId="0" borderId="4" xfId="0" applyNumberFormat="1" applyFont="1" applyBorder="1" applyAlignment="1" applyProtection="1">
      <alignment horizontal="right" vertical="center"/>
      <protection/>
    </xf>
    <xf numFmtId="190" fontId="15" fillId="0" borderId="2" xfId="0" applyNumberFormat="1" applyFont="1" applyBorder="1" applyAlignment="1" applyProtection="1">
      <alignment horizontal="right"/>
      <protection/>
    </xf>
    <xf numFmtId="190" fontId="15" fillId="0" borderId="0" xfId="0" applyNumberFormat="1" applyFont="1" applyBorder="1" applyAlignment="1" applyProtection="1">
      <alignment horizontal="right"/>
      <protection/>
    </xf>
    <xf numFmtId="190" fontId="15" fillId="0" borderId="5" xfId="0" applyNumberFormat="1" applyFont="1" applyBorder="1" applyAlignment="1" applyProtection="1">
      <alignment horizontal="right"/>
      <protection/>
    </xf>
    <xf numFmtId="190" fontId="15" fillId="0" borderId="1" xfId="0" applyNumberFormat="1" applyFont="1" applyBorder="1" applyAlignment="1" applyProtection="1">
      <alignment horizontal="right"/>
      <protection/>
    </xf>
    <xf numFmtId="190" fontId="15" fillId="0" borderId="2" xfId="0" applyNumberFormat="1" applyFont="1" applyBorder="1" applyAlignment="1" applyProtection="1">
      <alignment horizontal="right" vertical="center"/>
      <protection/>
    </xf>
    <xf numFmtId="190" fontId="15" fillId="0" borderId="0" xfId="0" applyNumberFormat="1" applyFont="1" applyBorder="1" applyAlignment="1" applyProtection="1">
      <alignment horizontal="right" vertical="center"/>
      <protection/>
    </xf>
    <xf numFmtId="190" fontId="15" fillId="0" borderId="5" xfId="0" applyNumberFormat="1" applyFont="1" applyBorder="1" applyAlignment="1" applyProtection="1">
      <alignment horizontal="right" vertical="center"/>
      <protection/>
    </xf>
    <xf numFmtId="190" fontId="15" fillId="0" borderId="1" xfId="0" applyNumberFormat="1" applyFont="1" applyBorder="1" applyAlignment="1" applyProtection="1">
      <alignment horizontal="right" vertical="center"/>
      <protection/>
    </xf>
    <xf numFmtId="190" fontId="15" fillId="0" borderId="2" xfId="0" applyNumberFormat="1" applyFont="1" applyBorder="1" applyAlignment="1" applyProtection="1">
      <alignment vertical="center"/>
      <protection/>
    </xf>
    <xf numFmtId="190" fontId="15" fillId="0" borderId="6" xfId="0" applyNumberFormat="1" applyFont="1" applyBorder="1" applyAlignment="1" applyProtection="1">
      <alignment horizontal="right" vertical="top"/>
      <protection/>
    </xf>
    <xf numFmtId="190" fontId="15" fillId="0" borderId="7" xfId="0" applyNumberFormat="1" applyFont="1" applyBorder="1" applyAlignment="1" applyProtection="1">
      <alignment horizontal="right" vertical="top"/>
      <protection/>
    </xf>
    <xf numFmtId="190" fontId="15" fillId="0" borderId="8" xfId="0" applyNumberFormat="1" applyFont="1" applyBorder="1" applyAlignment="1" applyProtection="1">
      <alignment horizontal="right" vertical="top"/>
      <protection/>
    </xf>
    <xf numFmtId="190" fontId="15" fillId="0" borderId="9" xfId="0" applyNumberFormat="1" applyFont="1" applyBorder="1" applyAlignment="1" applyProtection="1">
      <alignment horizontal="right" vertical="top"/>
      <protection/>
    </xf>
    <xf numFmtId="190" fontId="16" fillId="0" borderId="15" xfId="0" applyNumberFormat="1" applyFont="1" applyBorder="1" applyAlignment="1" applyProtection="1">
      <alignment horizontal="right" vertical="center"/>
      <protection/>
    </xf>
    <xf numFmtId="179" fontId="15" fillId="0" borderId="3" xfId="0" applyNumberFormat="1" applyFont="1" applyBorder="1" applyAlignment="1" applyProtection="1">
      <alignment horizontal="right"/>
      <protection/>
    </xf>
    <xf numFmtId="179" fontId="15" fillId="0" borderId="4" xfId="0" applyNumberFormat="1" applyFont="1" applyBorder="1" applyAlignment="1" applyProtection="1">
      <alignment horizontal="right"/>
      <protection/>
    </xf>
    <xf numFmtId="179" fontId="15" fillId="0" borderId="10" xfId="0" applyNumberFormat="1" applyFont="1" applyBorder="1" applyAlignment="1" applyProtection="1">
      <alignment horizontal="right"/>
      <protection/>
    </xf>
    <xf numFmtId="179" fontId="15" fillId="0" borderId="2" xfId="0" applyNumberFormat="1" applyFont="1" applyBorder="1" applyAlignment="1" applyProtection="1">
      <alignment horizontal="right"/>
      <protection/>
    </xf>
    <xf numFmtId="179" fontId="15" fillId="0" borderId="0" xfId="0" applyNumberFormat="1" applyFont="1" applyBorder="1" applyAlignment="1" applyProtection="1">
      <alignment horizontal="right"/>
      <protection/>
    </xf>
    <xf numFmtId="179" fontId="15" fillId="0" borderId="1" xfId="0" applyNumberFormat="1" applyFont="1" applyBorder="1" applyAlignment="1" applyProtection="1">
      <alignment horizontal="right"/>
      <protection/>
    </xf>
    <xf numFmtId="179" fontId="15" fillId="0" borderId="5" xfId="0" applyNumberFormat="1" applyFont="1" applyBorder="1" applyAlignment="1" applyProtection="1">
      <alignment horizontal="right"/>
      <protection/>
    </xf>
    <xf numFmtId="179" fontId="15" fillId="0" borderId="2" xfId="0" applyNumberFormat="1" applyFont="1" applyBorder="1" applyAlignment="1" applyProtection="1">
      <alignment horizontal="right" vertical="center"/>
      <protection/>
    </xf>
    <xf numFmtId="179" fontId="15" fillId="0" borderId="0" xfId="0" applyNumberFormat="1" applyFont="1" applyBorder="1" applyAlignment="1" applyProtection="1">
      <alignment horizontal="right" vertical="center"/>
      <protection/>
    </xf>
    <xf numFmtId="179" fontId="15" fillId="0" borderId="1" xfId="0" applyNumberFormat="1" applyFont="1" applyBorder="1" applyAlignment="1" applyProtection="1">
      <alignment horizontal="right" vertical="center"/>
      <protection/>
    </xf>
    <xf numFmtId="179" fontId="15" fillId="0" borderId="2" xfId="0" applyNumberFormat="1" applyFont="1" applyBorder="1" applyAlignment="1" applyProtection="1">
      <alignment horizontal="right" vertical="top"/>
      <protection/>
    </xf>
    <xf numFmtId="179" fontId="15" fillId="0" borderId="0" xfId="0" applyNumberFormat="1" applyFont="1" applyBorder="1" applyAlignment="1" applyProtection="1">
      <alignment horizontal="right" vertical="top"/>
      <protection/>
    </xf>
    <xf numFmtId="179" fontId="15" fillId="0" borderId="1" xfId="0" applyNumberFormat="1" applyFont="1" applyBorder="1" applyAlignment="1" applyProtection="1">
      <alignment horizontal="right" vertical="top"/>
      <protection/>
    </xf>
    <xf numFmtId="179" fontId="16" fillId="0" borderId="15" xfId="0" applyNumberFormat="1" applyFont="1" applyBorder="1" applyAlignment="1" applyProtection="1">
      <alignment horizontal="right" vertical="center"/>
      <protection/>
    </xf>
    <xf numFmtId="179" fontId="16" fillId="0" borderId="16" xfId="0" applyNumberFormat="1" applyFont="1" applyBorder="1" applyAlignment="1" applyProtection="1">
      <alignment vertical="center"/>
      <protection/>
    </xf>
    <xf numFmtId="192" fontId="15" fillId="0" borderId="3" xfId="0" applyNumberFormat="1" applyFont="1" applyBorder="1" applyAlignment="1" applyProtection="1">
      <alignment/>
      <protection/>
    </xf>
    <xf numFmtId="192" fontId="15" fillId="0" borderId="4" xfId="0" applyNumberFormat="1" applyFont="1" applyBorder="1" applyAlignment="1" applyProtection="1">
      <alignment/>
      <protection/>
    </xf>
    <xf numFmtId="192" fontId="15" fillId="0" borderId="10" xfId="0" applyNumberFormat="1" applyFont="1" applyBorder="1" applyAlignment="1" applyProtection="1">
      <alignment/>
      <protection/>
    </xf>
    <xf numFmtId="192" fontId="15" fillId="0" borderId="2" xfId="0" applyNumberFormat="1" applyFont="1" applyBorder="1" applyAlignment="1" applyProtection="1">
      <alignment/>
      <protection/>
    </xf>
    <xf numFmtId="192" fontId="15" fillId="0" borderId="0" xfId="0" applyNumberFormat="1" applyFont="1" applyBorder="1" applyAlignment="1" applyProtection="1">
      <alignment/>
      <protection/>
    </xf>
    <xf numFmtId="192" fontId="15" fillId="0" borderId="1" xfId="0" applyNumberFormat="1" applyFont="1" applyBorder="1" applyAlignment="1" applyProtection="1">
      <alignment/>
      <protection/>
    </xf>
    <xf numFmtId="192" fontId="15" fillId="0" borderId="5" xfId="0" applyNumberFormat="1" applyFont="1" applyBorder="1" applyAlignment="1" applyProtection="1">
      <alignment/>
      <protection/>
    </xf>
    <xf numFmtId="192" fontId="15" fillId="0" borderId="0" xfId="0" applyNumberFormat="1" applyFont="1" applyFill="1" applyBorder="1" applyAlignment="1" applyProtection="1">
      <alignment/>
      <protection/>
    </xf>
    <xf numFmtId="192" fontId="15" fillId="0" borderId="1" xfId="0" applyNumberFormat="1" applyFont="1" applyFill="1" applyBorder="1" applyAlignment="1" applyProtection="1">
      <alignment/>
      <protection/>
    </xf>
    <xf numFmtId="192" fontId="15" fillId="0" borderId="2" xfId="0" applyNumberFormat="1" applyFont="1" applyBorder="1" applyAlignment="1" applyProtection="1">
      <alignment vertical="top"/>
      <protection/>
    </xf>
    <xf numFmtId="192" fontId="15" fillId="0" borderId="0" xfId="0" applyNumberFormat="1" applyFont="1" applyBorder="1" applyAlignment="1" applyProtection="1">
      <alignment vertical="top"/>
      <protection/>
    </xf>
    <xf numFmtId="192" fontId="15" fillId="0" borderId="1" xfId="0" applyNumberFormat="1" applyFont="1" applyBorder="1" applyAlignment="1" applyProtection="1">
      <alignment vertical="top"/>
      <protection/>
    </xf>
    <xf numFmtId="192" fontId="15" fillId="0" borderId="2" xfId="0" applyNumberFormat="1" applyFont="1" applyBorder="1" applyAlignment="1" applyProtection="1">
      <alignment vertical="center"/>
      <protection/>
    </xf>
    <xf numFmtId="192" fontId="15" fillId="0" borderId="0" xfId="0" applyNumberFormat="1" applyFont="1" applyBorder="1" applyAlignment="1" applyProtection="1">
      <alignment vertical="center"/>
      <protection/>
    </xf>
    <xf numFmtId="192" fontId="15" fillId="0" borderId="1" xfId="0" applyNumberFormat="1" applyFont="1" applyBorder="1" applyAlignment="1" applyProtection="1">
      <alignment vertical="center"/>
      <protection/>
    </xf>
    <xf numFmtId="192" fontId="15" fillId="0" borderId="6" xfId="0" applyNumberFormat="1" applyFont="1" applyBorder="1" applyAlignment="1" applyProtection="1">
      <alignment vertical="top"/>
      <protection/>
    </xf>
    <xf numFmtId="192" fontId="15" fillId="0" borderId="7" xfId="0" applyNumberFormat="1" applyFont="1" applyBorder="1" applyAlignment="1" applyProtection="1">
      <alignment vertical="top"/>
      <protection/>
    </xf>
    <xf numFmtId="192" fontId="16" fillId="0" borderId="14" xfId="0" applyNumberFormat="1" applyFont="1" applyBorder="1" applyAlignment="1" applyProtection="1">
      <alignment vertical="center"/>
      <protection/>
    </xf>
    <xf numFmtId="192" fontId="16" fillId="0" borderId="13" xfId="0" applyNumberFormat="1" applyFont="1" applyBorder="1" applyAlignment="1" applyProtection="1">
      <alignment vertical="center"/>
      <protection/>
    </xf>
    <xf numFmtId="192" fontId="16" fillId="0" borderId="15" xfId="0" applyNumberFormat="1" applyFont="1" applyBorder="1" applyAlignment="1" applyProtection="1">
      <alignment vertical="center"/>
      <protection/>
    </xf>
    <xf numFmtId="192" fontId="16" fillId="0" borderId="16" xfId="0" applyNumberFormat="1" applyFont="1" applyBorder="1" applyAlignment="1" applyProtection="1">
      <alignment vertical="center"/>
      <protection/>
    </xf>
    <xf numFmtId="186" fontId="16" fillId="0" borderId="14" xfId="0" applyNumberFormat="1" applyFont="1" applyBorder="1" applyAlignment="1" applyProtection="1">
      <alignment horizontal="right" vertical="center"/>
      <protection/>
    </xf>
    <xf numFmtId="186" fontId="16" fillId="0" borderId="13" xfId="0" applyNumberFormat="1" applyFont="1" applyBorder="1" applyAlignment="1" applyProtection="1">
      <alignment horizontal="right" vertical="center"/>
      <protection/>
    </xf>
    <xf numFmtId="186" fontId="16" fillId="0" borderId="15" xfId="0" applyNumberFormat="1" applyFont="1" applyBorder="1" applyAlignment="1" applyProtection="1">
      <alignment horizontal="right" vertical="center"/>
      <protection/>
    </xf>
    <xf numFmtId="186" fontId="16" fillId="0" borderId="16" xfId="0" applyNumberFormat="1" applyFont="1" applyBorder="1" applyAlignment="1" applyProtection="1">
      <alignment horizontal="right" vertical="center"/>
      <protection/>
    </xf>
    <xf numFmtId="0" fontId="27" fillId="3" borderId="0" xfId="0" applyFont="1" applyFill="1" applyAlignment="1">
      <alignment horizontal="right"/>
    </xf>
    <xf numFmtId="0" fontId="27" fillId="3" borderId="0" xfId="0" applyFont="1" applyFill="1" applyAlignment="1">
      <alignment/>
    </xf>
    <xf numFmtId="0" fontId="27" fillId="3" borderId="0" xfId="0" applyFont="1" applyFill="1" applyAlignment="1">
      <alignment horizontal="left"/>
    </xf>
    <xf numFmtId="176" fontId="9" fillId="0" borderId="0" xfId="0" applyNumberFormat="1" applyFont="1" applyFill="1" applyAlignment="1">
      <alignment/>
    </xf>
    <xf numFmtId="179" fontId="10" fillId="0" borderId="4" xfId="0" applyNumberFormat="1" applyFont="1" applyFill="1" applyBorder="1" applyAlignment="1" applyProtection="1">
      <alignment vertical="center"/>
      <protection/>
    </xf>
    <xf numFmtId="179" fontId="9" fillId="0" borderId="7" xfId="0" applyNumberFormat="1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Continuous" vertical="center"/>
      <protection/>
    </xf>
    <xf numFmtId="0" fontId="9" fillId="0" borderId="25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9" fillId="0" borderId="31" xfId="0" applyFont="1" applyFill="1" applyBorder="1" applyAlignment="1" applyProtection="1">
      <alignment horizontal="centerContinuous"/>
      <protection/>
    </xf>
    <xf numFmtId="0" fontId="9" fillId="0" borderId="28" xfId="0" applyFont="1" applyFill="1" applyBorder="1" applyAlignment="1" applyProtection="1">
      <alignment horizontal="left"/>
      <protection/>
    </xf>
    <xf numFmtId="0" fontId="9" fillId="0" borderId="32" xfId="0" applyFont="1" applyFill="1" applyBorder="1" applyAlignment="1">
      <alignment/>
    </xf>
    <xf numFmtId="0" fontId="9" fillId="0" borderId="30" xfId="0" applyFont="1" applyFill="1" applyBorder="1" applyAlignment="1" applyProtection="1">
      <alignment horizontal="centerContinuous"/>
      <protection/>
    </xf>
    <xf numFmtId="0" fontId="9" fillId="0" borderId="33" xfId="0" applyFont="1" applyFill="1" applyBorder="1" applyAlignment="1">
      <alignment/>
    </xf>
    <xf numFmtId="179" fontId="9" fillId="0" borderId="29" xfId="0" applyNumberFormat="1" applyFont="1" applyFill="1" applyBorder="1" applyAlignment="1" applyProtection="1">
      <alignment/>
      <protection/>
    </xf>
    <xf numFmtId="0" fontId="10" fillId="0" borderId="34" xfId="0" applyFont="1" applyFill="1" applyBorder="1" applyAlignment="1" applyProtection="1">
      <alignment/>
      <protection/>
    </xf>
    <xf numFmtId="179" fontId="9" fillId="0" borderId="30" xfId="0" applyNumberFormat="1" applyFont="1" applyFill="1" applyBorder="1" applyAlignment="1">
      <alignment horizontal="right"/>
    </xf>
    <xf numFmtId="0" fontId="10" fillId="0" borderId="35" xfId="0" applyFont="1" applyFill="1" applyBorder="1" applyAlignment="1" applyProtection="1">
      <alignment vertical="center"/>
      <protection/>
    </xf>
    <xf numFmtId="179" fontId="10" fillId="0" borderId="36" xfId="0" applyNumberFormat="1" applyFont="1" applyFill="1" applyBorder="1" applyAlignment="1" applyProtection="1">
      <alignment horizontal="right" vertical="center"/>
      <protection/>
    </xf>
    <xf numFmtId="188" fontId="9" fillId="0" borderId="6" xfId="0" applyNumberFormat="1" applyFont="1" applyFill="1" applyBorder="1" applyAlignment="1" applyProtection="1">
      <alignment horizontal="right"/>
      <protection/>
    </xf>
    <xf numFmtId="188" fontId="9" fillId="0" borderId="7" xfId="0" applyNumberFormat="1" applyFont="1" applyFill="1" applyBorder="1" applyAlignment="1" applyProtection="1">
      <alignment horizontal="right"/>
      <protection/>
    </xf>
    <xf numFmtId="188" fontId="9" fillId="0" borderId="11" xfId="0" applyNumberFormat="1" applyFont="1" applyFill="1" applyBorder="1" applyAlignment="1" applyProtection="1">
      <alignment horizontal="right"/>
      <protection/>
    </xf>
    <xf numFmtId="173" fontId="9" fillId="0" borderId="7" xfId="0" applyNumberFormat="1" applyFont="1" applyFill="1" applyBorder="1" applyAlignment="1" applyProtection="1">
      <alignment horizontal="right" vertical="top"/>
      <protection/>
    </xf>
    <xf numFmtId="173" fontId="9" fillId="0" borderId="9" xfId="0" applyNumberFormat="1" applyFont="1" applyFill="1" applyBorder="1" applyAlignment="1" applyProtection="1">
      <alignment horizontal="right" vertical="top"/>
      <protection/>
    </xf>
    <xf numFmtId="173" fontId="9" fillId="0" borderId="6" xfId="0" applyNumberFormat="1" applyFont="1" applyFill="1" applyBorder="1" applyAlignment="1" applyProtection="1">
      <alignment horizontal="right" vertical="top"/>
      <protection/>
    </xf>
    <xf numFmtId="179" fontId="15" fillId="0" borderId="6" xfId="0" applyNumberFormat="1" applyFont="1" applyFill="1" applyBorder="1" applyAlignment="1" applyProtection="1">
      <alignment horizontal="right" vertical="top"/>
      <protection/>
    </xf>
    <xf numFmtId="0" fontId="46" fillId="0" borderId="0" xfId="0" applyFont="1" applyAlignment="1" quotePrefix="1">
      <alignment horizontal="center"/>
    </xf>
    <xf numFmtId="177" fontId="9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0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centerContinuous"/>
    </xf>
    <xf numFmtId="173" fontId="15" fillId="0" borderId="0" xfId="0" applyNumberFormat="1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7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fill"/>
      <protection/>
    </xf>
    <xf numFmtId="173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Continuous" vertical="center"/>
    </xf>
    <xf numFmtId="174" fontId="16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Border="1" applyAlignment="1" quotePrefix="1">
      <alignment horizontal="center" vertical="center"/>
    </xf>
    <xf numFmtId="174" fontId="15" fillId="0" borderId="0" xfId="0" applyNumberFormat="1" applyFont="1" applyFill="1" applyBorder="1" applyAlignment="1" quotePrefix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/>
      <protection/>
    </xf>
    <xf numFmtId="188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188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vertical="center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98" fontId="15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fill" vertical="center"/>
      <protection/>
    </xf>
    <xf numFmtId="0" fontId="9" fillId="0" borderId="23" xfId="0" applyFont="1" applyBorder="1" applyAlignment="1" applyProtection="1">
      <alignment horizontal="fill" vertical="center"/>
      <protection/>
    </xf>
    <xf numFmtId="179" fontId="9" fillId="0" borderId="23" xfId="0" applyNumberFormat="1" applyFont="1" applyBorder="1" applyAlignment="1" applyProtection="1">
      <alignment horizontal="center" vertical="center"/>
      <protection/>
    </xf>
    <xf numFmtId="179" fontId="10" fillId="0" borderId="24" xfId="0" applyNumberFormat="1" applyFont="1" applyBorder="1" applyAlignment="1" applyProtection="1">
      <alignment horizontal="centerContinuous" vertical="center"/>
      <protection/>
    </xf>
    <xf numFmtId="179" fontId="9" fillId="0" borderId="25" xfId="0" applyNumberFormat="1" applyFont="1" applyBorder="1" applyAlignment="1" applyProtection="1">
      <alignment horizontal="centerContinuous" vertical="center"/>
      <protection/>
    </xf>
    <xf numFmtId="179" fontId="10" fillId="0" borderId="25" xfId="0" applyNumberFormat="1" applyFont="1" applyBorder="1" applyAlignment="1" applyProtection="1">
      <alignment horizontal="centerContinuous" vertical="center"/>
      <protection/>
    </xf>
    <xf numFmtId="179" fontId="10" fillId="0" borderId="39" xfId="0" applyNumberFormat="1" applyFont="1" applyBorder="1" applyAlignment="1" applyProtection="1">
      <alignment horizontal="centerContinuous" vertical="center"/>
      <protection/>
    </xf>
    <xf numFmtId="179" fontId="9" fillId="0" borderId="40" xfId="0" applyNumberFormat="1" applyFont="1" applyBorder="1" applyAlignment="1" applyProtection="1">
      <alignment horizontal="centerContinuous" vertical="center"/>
      <protection/>
    </xf>
    <xf numFmtId="0" fontId="9" fillId="0" borderId="41" xfId="0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Continuous" vertical="center"/>
    </xf>
    <xf numFmtId="179" fontId="9" fillId="0" borderId="43" xfId="0" applyNumberFormat="1" applyFont="1" applyBorder="1" applyAlignment="1">
      <alignment horizontal="centerContinuous" vertical="center"/>
    </xf>
    <xf numFmtId="0" fontId="9" fillId="0" borderId="41" xfId="0" applyFont="1" applyBorder="1" applyAlignment="1" applyProtection="1">
      <alignment horizontal="center" vertical="center"/>
      <protection/>
    </xf>
    <xf numFmtId="179" fontId="9" fillId="0" borderId="29" xfId="0" applyNumberFormat="1" applyFont="1" applyBorder="1" applyAlignment="1" applyProtection="1">
      <alignment horizontal="center" vertical="center"/>
      <protection/>
    </xf>
    <xf numFmtId="179" fontId="9" fillId="0" borderId="31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>
      <alignment horizontal="center" vertical="center"/>
    </xf>
    <xf numFmtId="179" fontId="9" fillId="0" borderId="30" xfId="0" applyNumberFormat="1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left"/>
      <protection/>
    </xf>
    <xf numFmtId="179" fontId="10" fillId="0" borderId="29" xfId="0" applyNumberFormat="1" applyFont="1" applyBorder="1" applyAlignment="1" applyProtection="1">
      <alignment horizontal="right"/>
      <protection/>
    </xf>
    <xf numFmtId="0" fontId="9" fillId="0" borderId="41" xfId="0" applyFont="1" applyBorder="1" applyAlignment="1">
      <alignment vertical="center"/>
    </xf>
    <xf numFmtId="179" fontId="10" fillId="0" borderId="31" xfId="0" applyNumberFormat="1" applyFont="1" applyBorder="1" applyAlignment="1">
      <alignment horizontal="right" vertical="center"/>
    </xf>
    <xf numFmtId="179" fontId="9" fillId="0" borderId="31" xfId="0" applyNumberFormat="1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fill" vertical="center"/>
      <protection/>
    </xf>
    <xf numFmtId="179" fontId="9" fillId="0" borderId="30" xfId="0" applyNumberFormat="1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fill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179" fontId="10" fillId="0" borderId="31" xfId="0" applyNumberFormat="1" applyFont="1" applyBorder="1" applyAlignment="1" applyProtection="1">
      <alignment horizontal="right" vertical="center"/>
      <protection/>
    </xf>
    <xf numFmtId="179" fontId="10" fillId="0" borderId="31" xfId="0" applyNumberFormat="1" applyFont="1" applyBorder="1" applyAlignment="1">
      <alignment vertical="center"/>
    </xf>
    <xf numFmtId="0" fontId="10" fillId="0" borderId="41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>
      <alignment vertical="center"/>
    </xf>
    <xf numFmtId="179" fontId="9" fillId="0" borderId="45" xfId="0" applyNumberFormat="1" applyFont="1" applyBorder="1" applyAlignment="1">
      <alignment horizontal="right" vertical="center"/>
    </xf>
    <xf numFmtId="179" fontId="9" fillId="0" borderId="31" xfId="0" applyNumberFormat="1" applyFont="1" applyBorder="1" applyAlignment="1">
      <alignment horizontal="right" vertical="center"/>
    </xf>
    <xf numFmtId="0" fontId="9" fillId="0" borderId="18" xfId="0" applyFont="1" applyBorder="1" applyAlignment="1" applyProtection="1">
      <alignment horizontal="left" vertical="top"/>
      <protection/>
    </xf>
    <xf numFmtId="179" fontId="9" fillId="0" borderId="18" xfId="0" applyNumberFormat="1" applyFont="1" applyBorder="1" applyAlignment="1">
      <alignment horizontal="right" vertical="top"/>
    </xf>
    <xf numFmtId="179" fontId="9" fillId="0" borderId="17" xfId="0" applyNumberFormat="1" applyFont="1" applyBorder="1" applyAlignment="1">
      <alignment horizontal="right" vertical="top"/>
    </xf>
    <xf numFmtId="179" fontId="9" fillId="0" borderId="20" xfId="0" applyNumberFormat="1" applyFont="1" applyBorder="1" applyAlignment="1">
      <alignment horizontal="right" vertical="top"/>
    </xf>
    <xf numFmtId="179" fontId="9" fillId="0" borderId="19" xfId="0" applyNumberFormat="1" applyFont="1" applyBorder="1" applyAlignment="1">
      <alignment horizontal="right" vertical="top"/>
    </xf>
    <xf numFmtId="179" fontId="9" fillId="0" borderId="45" xfId="0" applyNumberFormat="1" applyFont="1" applyBorder="1" applyAlignment="1">
      <alignment horizontal="right" vertical="top"/>
    </xf>
    <xf numFmtId="0" fontId="10" fillId="0" borderId="33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>
      <alignment/>
    </xf>
    <xf numFmtId="0" fontId="9" fillId="0" borderId="38" xfId="0" applyFont="1" applyBorder="1" applyAlignment="1" applyProtection="1">
      <alignment horizontal="fill"/>
      <protection/>
    </xf>
    <xf numFmtId="0" fontId="9" fillId="0" borderId="23" xfId="0" applyFont="1" applyBorder="1" applyAlignment="1">
      <alignment/>
    </xf>
    <xf numFmtId="173" fontId="9" fillId="0" borderId="23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Continuous" vertical="center"/>
      <protection/>
    </xf>
    <xf numFmtId="0" fontId="9" fillId="0" borderId="25" xfId="0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 horizontal="centerContinuous"/>
      <protection/>
    </xf>
    <xf numFmtId="173" fontId="9" fillId="0" borderId="25" xfId="0" applyNumberFormat="1" applyFont="1" applyBorder="1" applyAlignment="1" applyProtection="1">
      <alignment horizontal="centerContinuous"/>
      <protection/>
    </xf>
    <xf numFmtId="173" fontId="9" fillId="0" borderId="40" xfId="0" applyNumberFormat="1" applyFont="1" applyBorder="1" applyAlignment="1" applyProtection="1">
      <alignment horizontal="centerContinuous"/>
      <protection/>
    </xf>
    <xf numFmtId="0" fontId="9" fillId="0" borderId="41" xfId="0" applyFont="1" applyBorder="1" applyAlignment="1">
      <alignment horizontal="center"/>
    </xf>
    <xf numFmtId="173" fontId="9" fillId="0" borderId="42" xfId="0" applyNumberFormat="1" applyFont="1" applyBorder="1" applyAlignment="1">
      <alignment horizontal="centerContinuous"/>
    </xf>
    <xf numFmtId="173" fontId="9" fillId="0" borderId="43" xfId="0" applyNumberFormat="1" applyFont="1" applyBorder="1" applyAlignment="1">
      <alignment horizontal="centerContinuous"/>
    </xf>
    <xf numFmtId="0" fontId="9" fillId="0" borderId="41" xfId="0" applyFont="1" applyBorder="1" applyAlignment="1" applyProtection="1">
      <alignment horizontal="center"/>
      <protection/>
    </xf>
    <xf numFmtId="173" fontId="9" fillId="0" borderId="29" xfId="0" applyNumberFormat="1" applyFont="1" applyBorder="1" applyAlignment="1" applyProtection="1">
      <alignment horizontal="center"/>
      <protection/>
    </xf>
    <xf numFmtId="173" fontId="9" fillId="0" borderId="31" xfId="0" applyNumberFormat="1" applyFont="1" applyBorder="1" applyAlignment="1" applyProtection="1">
      <alignment horizontal="center"/>
      <protection/>
    </xf>
    <xf numFmtId="0" fontId="9" fillId="0" borderId="34" xfId="0" applyFont="1" applyBorder="1" applyAlignment="1">
      <alignment horizontal="center"/>
    </xf>
    <xf numFmtId="0" fontId="9" fillId="0" borderId="28" xfId="0" applyFont="1" applyBorder="1" applyAlignment="1" applyProtection="1">
      <alignment horizontal="fill" vertical="center"/>
      <protection/>
    </xf>
    <xf numFmtId="179" fontId="9" fillId="0" borderId="29" xfId="0" applyNumberFormat="1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>
      <alignment vertical="center"/>
    </xf>
    <xf numFmtId="0" fontId="10" fillId="0" borderId="28" xfId="0" applyFont="1" applyFill="1" applyBorder="1" applyAlignment="1" applyProtection="1">
      <alignment horizontal="left" vertical="center"/>
      <protection/>
    </xf>
    <xf numFmtId="179" fontId="10" fillId="0" borderId="31" xfId="0" applyNumberFormat="1" applyFont="1" applyFill="1" applyBorder="1" applyAlignment="1" applyProtection="1">
      <alignment horizontal="right" vertical="center"/>
      <protection/>
    </xf>
    <xf numFmtId="168" fontId="9" fillId="0" borderId="22" xfId="0" applyNumberFormat="1" applyFont="1" applyBorder="1" applyAlignment="1">
      <alignment horizontal="left" vertical="center"/>
    </xf>
    <xf numFmtId="168" fontId="9" fillId="0" borderId="23" xfId="0" applyNumberFormat="1" applyFont="1" applyBorder="1" applyAlignment="1">
      <alignment horizontal="center" vertical="center"/>
    </xf>
    <xf numFmtId="173" fontId="9" fillId="0" borderId="46" xfId="0" applyNumberFormat="1" applyFont="1" applyFill="1" applyBorder="1" applyAlignment="1" applyProtection="1">
      <alignment horizontal="center"/>
      <protection/>
    </xf>
    <xf numFmtId="168" fontId="10" fillId="0" borderId="24" xfId="0" applyNumberFormat="1" applyFont="1" applyFill="1" applyBorder="1" applyAlignment="1" applyProtection="1">
      <alignment horizontal="centerContinuous" vertical="center"/>
      <protection/>
    </xf>
    <xf numFmtId="168" fontId="9" fillId="0" borderId="25" xfId="0" applyNumberFormat="1" applyFont="1" applyFill="1" applyBorder="1" applyAlignment="1">
      <alignment horizontal="centerContinuous" vertical="center"/>
    </xf>
    <xf numFmtId="168" fontId="9" fillId="0" borderId="39" xfId="0" applyNumberFormat="1" applyFont="1" applyFill="1" applyBorder="1" applyAlignment="1">
      <alignment horizontal="centerContinuous" vertical="center"/>
    </xf>
    <xf numFmtId="168" fontId="10" fillId="0" borderId="24" xfId="0" applyNumberFormat="1" applyFont="1" applyBorder="1" applyAlignment="1" applyProtection="1">
      <alignment horizontal="centerContinuous" vertical="center"/>
      <protection/>
    </xf>
    <xf numFmtId="168" fontId="10" fillId="0" borderId="25" xfId="0" applyNumberFormat="1" applyFont="1" applyBorder="1" applyAlignment="1">
      <alignment horizontal="centerContinuous" vertical="center"/>
    </xf>
    <xf numFmtId="173" fontId="10" fillId="0" borderId="40" xfId="0" applyNumberFormat="1" applyFont="1" applyBorder="1" applyAlignment="1">
      <alignment horizontal="centerContinuous" vertical="center"/>
    </xf>
    <xf numFmtId="168" fontId="9" fillId="0" borderId="28" xfId="0" applyNumberFormat="1" applyFont="1" applyBorder="1" applyAlignment="1">
      <alignment horizontal="left" vertical="center"/>
    </xf>
    <xf numFmtId="173" fontId="9" fillId="0" borderId="42" xfId="0" applyNumberFormat="1" applyFont="1" applyBorder="1" applyAlignment="1">
      <alignment horizontal="centerContinuous" vertical="center"/>
    </xf>
    <xf numFmtId="173" fontId="9" fillId="0" borderId="43" xfId="0" applyNumberFormat="1" applyFont="1" applyBorder="1" applyAlignment="1">
      <alignment horizontal="centerContinuous" vertical="center"/>
    </xf>
    <xf numFmtId="168" fontId="9" fillId="0" borderId="28" xfId="0" applyNumberFormat="1" applyFont="1" applyBorder="1" applyAlignment="1" applyProtection="1">
      <alignment horizontal="left" vertical="center"/>
      <protection/>
    </xf>
    <xf numFmtId="173" fontId="9" fillId="0" borderId="47" xfId="0" applyNumberFormat="1" applyFont="1" applyBorder="1" applyAlignment="1" applyProtection="1">
      <alignment horizontal="center" vertical="center"/>
      <protection/>
    </xf>
    <xf numFmtId="168" fontId="9" fillId="0" borderId="32" xfId="0" applyNumberFormat="1" applyFont="1" applyBorder="1" applyAlignment="1">
      <alignment horizontal="left" vertical="center"/>
    </xf>
    <xf numFmtId="178" fontId="9" fillId="0" borderId="29" xfId="0" applyNumberFormat="1" applyFont="1" applyBorder="1" applyAlignment="1" applyProtection="1">
      <alignment horizontal="right" vertical="center"/>
      <protection/>
    </xf>
    <xf numFmtId="168" fontId="10" fillId="0" borderId="28" xfId="0" applyNumberFormat="1" applyFont="1" applyFill="1" applyBorder="1" applyAlignment="1" applyProtection="1">
      <alignment horizontal="left"/>
      <protection/>
    </xf>
    <xf numFmtId="178" fontId="10" fillId="0" borderId="31" xfId="0" applyNumberFormat="1" applyFont="1" applyBorder="1" applyAlignment="1">
      <alignment horizontal="right"/>
    </xf>
    <xf numFmtId="178" fontId="9" fillId="0" borderId="31" xfId="0" applyNumberFormat="1" applyFont="1" applyBorder="1" applyAlignment="1">
      <alignment horizontal="right" vertical="center"/>
    </xf>
    <xf numFmtId="178" fontId="9" fillId="0" borderId="31" xfId="0" applyNumberFormat="1" applyFont="1" applyBorder="1" applyAlignment="1" applyProtection="1">
      <alignment horizontal="right" vertical="center"/>
      <protection/>
    </xf>
    <xf numFmtId="168" fontId="10" fillId="0" borderId="28" xfId="0" applyNumberFormat="1" applyFont="1" applyBorder="1" applyAlignment="1" applyProtection="1">
      <alignment horizontal="left" vertical="center"/>
      <protection/>
    </xf>
    <xf numFmtId="178" fontId="10" fillId="0" borderId="31" xfId="0" applyNumberFormat="1" applyFont="1" applyBorder="1" applyAlignment="1" applyProtection="1">
      <alignment horizontal="right" vertical="center"/>
      <protection/>
    </xf>
    <xf numFmtId="168" fontId="10" fillId="0" borderId="28" xfId="0" applyNumberFormat="1" applyFont="1" applyFill="1" applyBorder="1" applyAlignment="1" applyProtection="1">
      <alignment horizontal="left" vertical="center"/>
      <protection/>
    </xf>
    <xf numFmtId="178" fontId="10" fillId="0" borderId="31" xfId="0" applyNumberFormat="1" applyFont="1" applyFill="1" applyBorder="1" applyAlignment="1" applyProtection="1">
      <alignment horizontal="right" vertical="center"/>
      <protection/>
    </xf>
    <xf numFmtId="178" fontId="9" fillId="0" borderId="47" xfId="0" applyNumberFormat="1" applyFont="1" applyBorder="1" applyAlignment="1">
      <alignment horizontal="centerContinuous" vertical="center"/>
    </xf>
    <xf numFmtId="178" fontId="9" fillId="0" borderId="42" xfId="0" applyNumberFormat="1" applyFont="1" applyBorder="1" applyAlignment="1">
      <alignment horizontal="centerContinuous" vertical="center"/>
    </xf>
    <xf numFmtId="178" fontId="9" fillId="0" borderId="43" xfId="0" applyNumberFormat="1" applyFont="1" applyBorder="1" applyAlignment="1">
      <alignment horizontal="centerContinuous" vertical="center"/>
    </xf>
    <xf numFmtId="178" fontId="9" fillId="0" borderId="47" xfId="0" applyNumberFormat="1" applyFont="1" applyBorder="1" applyAlignment="1" applyProtection="1">
      <alignment horizontal="center" vertical="center"/>
      <protection/>
    </xf>
    <xf numFmtId="178" fontId="9" fillId="0" borderId="43" xfId="0" applyNumberFormat="1" applyFont="1" applyBorder="1" applyAlignment="1" applyProtection="1">
      <alignment horizontal="center" vertical="center"/>
      <protection/>
    </xf>
    <xf numFmtId="178" fontId="9" fillId="0" borderId="29" xfId="0" applyNumberFormat="1" applyFont="1" applyBorder="1" applyAlignment="1" applyProtection="1">
      <alignment horizontal="center" vertical="center"/>
      <protection/>
    </xf>
    <xf numFmtId="178" fontId="9" fillId="0" borderId="31" xfId="0" applyNumberFormat="1" applyFont="1" applyFill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168" fontId="9" fillId="0" borderId="48" xfId="0" applyNumberFormat="1" applyFont="1" applyBorder="1" applyAlignment="1">
      <alignment horizontal="left" vertical="center"/>
    </xf>
    <xf numFmtId="168" fontId="9" fillId="0" borderId="18" xfId="0" applyNumberFormat="1" applyFont="1" applyBorder="1" applyAlignment="1">
      <alignment horizontal="left" vertical="center"/>
    </xf>
    <xf numFmtId="178" fontId="10" fillId="0" borderId="18" xfId="0" applyNumberFormat="1" applyFont="1" applyBorder="1" applyAlignment="1" applyProtection="1">
      <alignment horizontal="right" vertical="center"/>
      <protection/>
    </xf>
    <xf numFmtId="178" fontId="9" fillId="0" borderId="17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 applyProtection="1">
      <alignment horizontal="right" vertical="center"/>
      <protection/>
    </xf>
    <xf numFmtId="178" fontId="9" fillId="0" borderId="20" xfId="0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178" fontId="10" fillId="0" borderId="17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center"/>
      <protection/>
    </xf>
    <xf numFmtId="178" fontId="9" fillId="0" borderId="46" xfId="0" applyNumberFormat="1" applyFont="1" applyFill="1" applyBorder="1" applyAlignment="1" applyProtection="1">
      <alignment horizontal="center"/>
      <protection/>
    </xf>
    <xf numFmtId="178" fontId="10" fillId="0" borderId="24" xfId="0" applyNumberFormat="1" applyFont="1" applyFill="1" applyBorder="1" applyAlignment="1" applyProtection="1">
      <alignment horizontal="centerContinuous" vertical="center"/>
      <protection/>
    </xf>
    <xf numFmtId="178" fontId="9" fillId="0" borderId="25" xfId="0" applyNumberFormat="1" applyFont="1" applyFill="1" applyBorder="1" applyAlignment="1">
      <alignment horizontal="centerContinuous" vertical="center"/>
    </xf>
    <xf numFmtId="178" fontId="9" fillId="0" borderId="39" xfId="0" applyNumberFormat="1" applyFont="1" applyFill="1" applyBorder="1" applyAlignment="1">
      <alignment horizontal="centerContinuous" vertical="center"/>
    </xf>
    <xf numFmtId="178" fontId="10" fillId="0" borderId="24" xfId="0" applyNumberFormat="1" applyFont="1" applyBorder="1" applyAlignment="1" applyProtection="1">
      <alignment horizontal="centerContinuous" vertical="center"/>
      <protection/>
    </xf>
    <xf numFmtId="178" fontId="10" fillId="0" borderId="25" xfId="0" applyNumberFormat="1" applyFont="1" applyBorder="1" applyAlignment="1">
      <alignment horizontal="centerContinuous" vertical="center"/>
    </xf>
    <xf numFmtId="178" fontId="10" fillId="0" borderId="40" xfId="0" applyNumberFormat="1" applyFont="1" applyBorder="1" applyAlignment="1">
      <alignment horizontal="centerContinuous" vertical="center"/>
    </xf>
    <xf numFmtId="168" fontId="9" fillId="0" borderId="41" xfId="0" applyNumberFormat="1" applyFont="1" applyBorder="1" applyAlignment="1" applyProtection="1">
      <alignment horizontal="center" vertical="center"/>
      <protection/>
    </xf>
    <xf numFmtId="168" fontId="10" fillId="0" borderId="41" xfId="0" applyNumberFormat="1" applyFont="1" applyBorder="1" applyAlignment="1" applyProtection="1">
      <alignment horizontal="left" vertical="center"/>
      <protection/>
    </xf>
    <xf numFmtId="168" fontId="9" fillId="0" borderId="41" xfId="0" applyNumberFormat="1" applyFont="1" applyBorder="1" applyAlignment="1">
      <alignment horizontal="center" vertical="center"/>
    </xf>
    <xf numFmtId="168" fontId="9" fillId="0" borderId="34" xfId="0" applyNumberFormat="1" applyFont="1" applyBorder="1" applyAlignment="1" applyProtection="1">
      <alignment horizontal="right" vertical="center"/>
      <protection/>
    </xf>
    <xf numFmtId="168" fontId="10" fillId="0" borderId="33" xfId="0" applyNumberFormat="1" applyFont="1" applyBorder="1" applyAlignment="1" applyProtection="1">
      <alignment horizontal="left"/>
      <protection/>
    </xf>
    <xf numFmtId="168" fontId="9" fillId="0" borderId="41" xfId="0" applyNumberFormat="1" applyFont="1" applyBorder="1" applyAlignment="1" applyProtection="1">
      <alignment horizontal="right" vertical="center"/>
      <protection/>
    </xf>
    <xf numFmtId="178" fontId="9" fillId="0" borderId="45" xfId="0" applyNumberFormat="1" applyFont="1" applyBorder="1" applyAlignment="1" applyProtection="1">
      <alignment horizontal="right" vertical="center"/>
      <protection/>
    </xf>
    <xf numFmtId="178" fontId="9" fillId="0" borderId="49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 vertical="center"/>
    </xf>
    <xf numFmtId="0" fontId="9" fillId="0" borderId="44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>
      <alignment vertical="center"/>
    </xf>
    <xf numFmtId="192" fontId="10" fillId="0" borderId="17" xfId="0" applyNumberFormat="1" applyFont="1" applyBorder="1" applyAlignment="1" applyProtection="1">
      <alignment horizontal="right" vertical="center"/>
      <protection/>
    </xf>
    <xf numFmtId="192" fontId="9" fillId="0" borderId="17" xfId="16" applyNumberFormat="1" applyFont="1" applyBorder="1" applyAlignment="1" applyProtection="1">
      <alignment horizontal="right" vertical="center"/>
      <protection/>
    </xf>
    <xf numFmtId="192" fontId="9" fillId="0" borderId="18" xfId="16" applyNumberFormat="1" applyFont="1" applyBorder="1" applyAlignment="1" applyProtection="1">
      <alignment horizontal="right" vertical="center"/>
      <protection/>
    </xf>
    <xf numFmtId="192" fontId="9" fillId="0" borderId="20" xfId="16" applyNumberFormat="1" applyFont="1" applyBorder="1" applyAlignment="1" applyProtection="1">
      <alignment horizontal="right" vertical="center"/>
      <protection/>
    </xf>
    <xf numFmtId="192" fontId="9" fillId="0" borderId="19" xfId="16" applyNumberFormat="1" applyFont="1" applyBorder="1" applyAlignment="1" applyProtection="1">
      <alignment horizontal="right" vertical="center"/>
      <protection/>
    </xf>
    <xf numFmtId="192" fontId="10" fillId="0" borderId="18" xfId="16" applyNumberFormat="1" applyFont="1" applyBorder="1" applyAlignment="1" applyProtection="1">
      <alignment horizontal="right" vertical="center"/>
      <protection/>
    </xf>
    <xf numFmtId="192" fontId="10" fillId="0" borderId="18" xfId="0" applyNumberFormat="1" applyFont="1" applyBorder="1" applyAlignment="1" applyProtection="1">
      <alignment horizontal="right" vertical="center"/>
      <protection/>
    </xf>
    <xf numFmtId="179" fontId="9" fillId="0" borderId="45" xfId="16" applyNumberFormat="1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79" fontId="9" fillId="0" borderId="29" xfId="0" applyNumberFormat="1" applyFont="1" applyBorder="1" applyAlignment="1" applyProtection="1">
      <alignment horizontal="centerContinuous" vertical="center"/>
      <protection/>
    </xf>
    <xf numFmtId="0" fontId="9" fillId="0" borderId="48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9" xfId="0" applyFont="1" applyBorder="1" applyAlignment="1">
      <alignment horizontal="centerContinuous" vertical="center"/>
    </xf>
    <xf numFmtId="174" fontId="9" fillId="0" borderId="23" xfId="0" applyNumberFormat="1" applyFont="1" applyBorder="1" applyAlignment="1" applyProtection="1">
      <alignment horizontal="centerContinuous"/>
      <protection/>
    </xf>
    <xf numFmtId="0" fontId="9" fillId="0" borderId="25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174" fontId="10" fillId="0" borderId="25" xfId="0" applyNumberFormat="1" applyFont="1" applyBorder="1" applyAlignment="1">
      <alignment horizontal="centerContinuous" vertical="center"/>
    </xf>
    <xf numFmtId="179" fontId="10" fillId="0" borderId="40" xfId="0" applyNumberFormat="1" applyFont="1" applyBorder="1" applyAlignment="1">
      <alignment horizontal="centerContinuous" vertical="center"/>
    </xf>
    <xf numFmtId="179" fontId="18" fillId="0" borderId="42" xfId="0" applyNumberFormat="1" applyFont="1" applyBorder="1" applyAlignment="1">
      <alignment horizontal="centerContinuous" vertical="center"/>
    </xf>
    <xf numFmtId="179" fontId="18" fillId="0" borderId="43" xfId="0" applyNumberFormat="1" applyFont="1" applyBorder="1" applyAlignment="1">
      <alignment horizontal="centerContinuous" vertical="center"/>
    </xf>
    <xf numFmtId="179" fontId="18" fillId="0" borderId="42" xfId="0" applyNumberFormat="1" applyFont="1" applyBorder="1" applyAlignment="1" applyProtection="1">
      <alignment horizontal="centerContinuous" vertical="center"/>
      <protection/>
    </xf>
    <xf numFmtId="179" fontId="18" fillId="0" borderId="47" xfId="0" applyNumberFormat="1" applyFont="1" applyBorder="1" applyAlignment="1" applyProtection="1">
      <alignment horizontal="centerContinuous" vertical="center"/>
      <protection/>
    </xf>
    <xf numFmtId="179" fontId="18" fillId="0" borderId="47" xfId="0" applyNumberFormat="1" applyFont="1" applyBorder="1" applyAlignment="1" applyProtection="1">
      <alignment horizontal="centerContinuous" vertical="top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>
      <alignment horizontal="centerContinuous"/>
    </xf>
    <xf numFmtId="0" fontId="9" fillId="0" borderId="41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centerContinuous"/>
      <protection/>
    </xf>
    <xf numFmtId="0" fontId="9" fillId="0" borderId="29" xfId="0" applyFont="1" applyBorder="1" applyAlignment="1" applyProtection="1">
      <alignment horizontal="centerContinuous"/>
      <protection/>
    </xf>
    <xf numFmtId="0" fontId="9" fillId="0" borderId="31" xfId="0" applyFont="1" applyBorder="1" applyAlignment="1" applyProtection="1">
      <alignment horizontal="centerContinuous"/>
      <protection/>
    </xf>
    <xf numFmtId="0" fontId="9" fillId="0" borderId="34" xfId="0" applyFont="1" applyBorder="1" applyAlignment="1">
      <alignment/>
    </xf>
    <xf numFmtId="0" fontId="9" fillId="0" borderId="30" xfId="0" applyFont="1" applyBorder="1" applyAlignment="1" applyProtection="1">
      <alignment horizontal="centerContinuous"/>
      <protection/>
    </xf>
    <xf numFmtId="179" fontId="15" fillId="0" borderId="42" xfId="0" applyNumberFormat="1" applyFont="1" applyFill="1" applyBorder="1" applyAlignment="1" applyProtection="1">
      <alignment horizontal="right"/>
      <protection/>
    </xf>
    <xf numFmtId="0" fontId="10" fillId="0" borderId="41" xfId="0" applyFont="1" applyFill="1" applyBorder="1" applyAlignment="1" applyProtection="1">
      <alignment horizontal="left"/>
      <protection/>
    </xf>
    <xf numFmtId="179" fontId="15" fillId="0" borderId="30" xfId="0" applyNumberFormat="1" applyFont="1" applyBorder="1" applyAlignment="1">
      <alignment/>
    </xf>
    <xf numFmtId="0" fontId="10" fillId="0" borderId="50" xfId="0" applyFont="1" applyBorder="1" applyAlignment="1" applyProtection="1">
      <alignment horizontal="left" vertical="center"/>
      <protection/>
    </xf>
    <xf numFmtId="179" fontId="16" fillId="0" borderId="36" xfId="0" applyNumberFormat="1" applyFont="1" applyBorder="1" applyAlignment="1" applyProtection="1">
      <alignment horizontal="right" vertical="center"/>
      <protection/>
    </xf>
    <xf numFmtId="0" fontId="10" fillId="0" borderId="41" xfId="0" applyFont="1" applyBorder="1" applyAlignment="1">
      <alignment horizontal="centerContinuous"/>
    </xf>
    <xf numFmtId="0" fontId="10" fillId="0" borderId="7" xfId="0" applyFont="1" applyBorder="1" applyAlignment="1" applyProtection="1">
      <alignment horizontal="centerContinuous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0" fontId="9" fillId="0" borderId="43" xfId="0" applyFont="1" applyBorder="1" applyAlignment="1">
      <alignment horizontal="centerContinuous" vertical="center"/>
    </xf>
    <xf numFmtId="0" fontId="17" fillId="0" borderId="0" xfId="0" applyFont="1" applyBorder="1" applyAlignment="1" applyProtection="1">
      <alignment horizontal="centerContinuous"/>
      <protection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/>
    </xf>
    <xf numFmtId="173" fontId="10" fillId="0" borderId="10" xfId="0" applyNumberFormat="1" applyFont="1" applyFill="1" applyBorder="1" applyAlignment="1" applyProtection="1">
      <alignment horizontal="left" vertical="center"/>
      <protection/>
    </xf>
    <xf numFmtId="173" fontId="10" fillId="0" borderId="38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 applyProtection="1">
      <alignment horizontal="centerContinuous" vertical="center"/>
      <protection/>
    </xf>
    <xf numFmtId="173" fontId="9" fillId="0" borderId="25" xfId="0" applyNumberFormat="1" applyFont="1" applyFill="1" applyBorder="1" applyAlignment="1">
      <alignment horizontal="centerContinuous" vertical="center"/>
    </xf>
    <xf numFmtId="173" fontId="10" fillId="0" borderId="25" xfId="0" applyNumberFormat="1" applyFont="1" applyFill="1" applyBorder="1" applyAlignment="1">
      <alignment horizontal="centerContinuous" vertical="center"/>
    </xf>
    <xf numFmtId="173" fontId="10" fillId="0" borderId="24" xfId="0" applyNumberFormat="1" applyFont="1" applyFill="1" applyBorder="1" applyAlignment="1" applyProtection="1">
      <alignment horizontal="centerContinuous" vertical="center"/>
      <protection/>
    </xf>
    <xf numFmtId="173" fontId="9" fillId="0" borderId="40" xfId="0" applyNumberFormat="1" applyFont="1" applyFill="1" applyBorder="1" applyAlignment="1">
      <alignment horizontal="centerContinuous" vertical="center"/>
    </xf>
    <xf numFmtId="173" fontId="9" fillId="0" borderId="41" xfId="0" applyNumberFormat="1" applyFont="1" applyFill="1" applyBorder="1" applyAlignment="1">
      <alignment horizontal="center" vertical="center"/>
    </xf>
    <xf numFmtId="173" fontId="9" fillId="0" borderId="42" xfId="0" applyNumberFormat="1" applyFont="1" applyFill="1" applyBorder="1" applyAlignment="1">
      <alignment horizontal="centerContinuous" vertical="center"/>
    </xf>
    <xf numFmtId="173" fontId="9" fillId="0" borderId="41" xfId="0" applyNumberFormat="1" applyFont="1" applyFill="1" applyBorder="1" applyAlignment="1" applyProtection="1">
      <alignment horizontal="center" vertical="center"/>
      <protection/>
    </xf>
    <xf numFmtId="173" fontId="9" fillId="0" borderId="47" xfId="0" applyNumberFormat="1" applyFont="1" applyFill="1" applyBorder="1" applyAlignment="1" applyProtection="1">
      <alignment horizontal="centerContinuous" vertical="center"/>
      <protection/>
    </xf>
    <xf numFmtId="173" fontId="9" fillId="0" borderId="42" xfId="0" applyNumberFormat="1" applyFont="1" applyFill="1" applyBorder="1" applyAlignment="1" applyProtection="1">
      <alignment horizontal="centerContinuous" vertical="center"/>
      <protection/>
    </xf>
    <xf numFmtId="173" fontId="9" fillId="0" borderId="34" xfId="0" applyNumberFormat="1" applyFont="1" applyFill="1" applyBorder="1" applyAlignment="1">
      <alignment horizontal="center" vertical="center"/>
    </xf>
    <xf numFmtId="173" fontId="10" fillId="0" borderId="41" xfId="0" applyNumberFormat="1" applyFont="1" applyFill="1" applyBorder="1" applyAlignment="1" applyProtection="1">
      <alignment horizontal="center" vertical="center"/>
      <protection/>
    </xf>
    <xf numFmtId="173" fontId="10" fillId="0" borderId="29" xfId="0" applyNumberFormat="1" applyFont="1" applyFill="1" applyBorder="1" applyAlignment="1" applyProtection="1">
      <alignment horizontal="right" vertical="center"/>
      <protection/>
    </xf>
    <xf numFmtId="173" fontId="10" fillId="0" borderId="31" xfId="0" applyNumberFormat="1" applyFont="1" applyFill="1" applyBorder="1" applyAlignment="1">
      <alignment horizontal="right" vertical="center"/>
    </xf>
    <xf numFmtId="173" fontId="9" fillId="0" borderId="28" xfId="0" applyNumberFormat="1" applyFont="1" applyFill="1" applyBorder="1" applyAlignment="1">
      <alignment horizontal="center" vertical="center"/>
    </xf>
    <xf numFmtId="173" fontId="9" fillId="0" borderId="31" xfId="0" applyNumberFormat="1" applyFont="1" applyFill="1" applyBorder="1" applyAlignment="1" applyProtection="1">
      <alignment vertical="center"/>
      <protection/>
    </xf>
    <xf numFmtId="173" fontId="9" fillId="0" borderId="31" xfId="0" applyNumberFormat="1" applyFont="1" applyFill="1" applyBorder="1" applyAlignment="1">
      <alignment horizontal="right" vertical="center"/>
    </xf>
    <xf numFmtId="173" fontId="10" fillId="0" borderId="31" xfId="0" applyNumberFormat="1" applyFont="1" applyFill="1" applyBorder="1" applyAlignment="1" applyProtection="1">
      <alignment horizontal="right" vertical="center"/>
      <protection/>
    </xf>
    <xf numFmtId="173" fontId="9" fillId="0" borderId="31" xfId="0" applyNumberFormat="1" applyFont="1" applyFill="1" applyBorder="1" applyAlignment="1" applyProtection="1">
      <alignment horizontal="right" vertical="center"/>
      <protection/>
    </xf>
    <xf numFmtId="173" fontId="9" fillId="0" borderId="44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 applyProtection="1">
      <alignment horizontal="left" vertical="center"/>
      <protection/>
    </xf>
    <xf numFmtId="173" fontId="10" fillId="0" borderId="18" xfId="0" applyNumberFormat="1" applyFont="1" applyFill="1" applyBorder="1" applyAlignment="1">
      <alignment horizontal="right" vertical="center"/>
    </xf>
    <xf numFmtId="173" fontId="9" fillId="0" borderId="17" xfId="0" applyNumberFormat="1" applyFont="1" applyFill="1" applyBorder="1" applyAlignment="1">
      <alignment horizontal="right" vertical="center"/>
    </xf>
    <xf numFmtId="173" fontId="9" fillId="0" borderId="20" xfId="0" applyNumberFormat="1" applyFont="1" applyFill="1" applyBorder="1" applyAlignment="1">
      <alignment horizontal="right" vertical="center"/>
    </xf>
    <xf numFmtId="173" fontId="9" fillId="0" borderId="19" xfId="0" applyNumberFormat="1" applyFont="1" applyFill="1" applyBorder="1" applyAlignment="1">
      <alignment horizontal="right" vertical="center"/>
    </xf>
    <xf numFmtId="173" fontId="10" fillId="0" borderId="17" xfId="0" applyNumberFormat="1" applyFont="1" applyFill="1" applyBorder="1" applyAlignment="1">
      <alignment horizontal="right" vertical="center"/>
    </xf>
    <xf numFmtId="173" fontId="9" fillId="0" borderId="45" xfId="0" applyNumberFormat="1" applyFont="1" applyFill="1" applyBorder="1" applyAlignment="1">
      <alignment horizontal="right" vertical="center"/>
    </xf>
    <xf numFmtId="173" fontId="18" fillId="0" borderId="38" xfId="0" applyNumberFormat="1" applyFont="1" applyFill="1" applyBorder="1" applyAlignment="1">
      <alignment horizontal="center" vertical="center"/>
    </xf>
    <xf numFmtId="173" fontId="18" fillId="0" borderId="23" xfId="0" applyNumberFormat="1" applyFont="1" applyFill="1" applyBorder="1" applyAlignment="1">
      <alignment vertical="center"/>
    </xf>
    <xf numFmtId="173" fontId="18" fillId="0" borderId="41" xfId="0" applyNumberFormat="1" applyFont="1" applyFill="1" applyBorder="1" applyAlignment="1">
      <alignment horizontal="center" vertical="center"/>
    </xf>
    <xf numFmtId="173" fontId="18" fillId="0" borderId="28" xfId="0" applyNumberFormat="1" applyFont="1" applyFill="1" applyBorder="1" applyAlignment="1">
      <alignment horizontal="center" vertical="center"/>
    </xf>
    <xf numFmtId="173" fontId="18" fillId="0" borderId="41" xfId="0" applyNumberFormat="1" applyFont="1" applyFill="1" applyBorder="1" applyAlignment="1" applyProtection="1">
      <alignment horizontal="center" vertical="center"/>
      <protection/>
    </xf>
    <xf numFmtId="173" fontId="18" fillId="0" borderId="34" xfId="0" applyNumberFormat="1" applyFont="1" applyFill="1" applyBorder="1" applyAlignment="1">
      <alignment horizontal="center" vertical="center"/>
    </xf>
    <xf numFmtId="173" fontId="18" fillId="0" borderId="30" xfId="0" applyNumberFormat="1" applyFont="1" applyFill="1" applyBorder="1" applyAlignment="1" applyProtection="1">
      <alignment horizontal="centerContinuous" vertical="center"/>
      <protection/>
    </xf>
    <xf numFmtId="173" fontId="9" fillId="0" borderId="29" xfId="0" applyNumberFormat="1" applyFont="1" applyFill="1" applyBorder="1" applyAlignment="1" applyProtection="1">
      <alignment vertical="center"/>
      <protection/>
    </xf>
    <xf numFmtId="173" fontId="10" fillId="0" borderId="31" xfId="0" applyNumberFormat="1" applyFont="1" applyFill="1" applyBorder="1" applyAlignment="1" applyProtection="1">
      <alignment vertical="center"/>
      <protection/>
    </xf>
    <xf numFmtId="173" fontId="9" fillId="0" borderId="18" xfId="0" applyNumberFormat="1" applyFont="1" applyFill="1" applyBorder="1" applyAlignment="1" applyProtection="1">
      <alignment vertical="center"/>
      <protection/>
    </xf>
    <xf numFmtId="173" fontId="9" fillId="0" borderId="17" xfId="0" applyNumberFormat="1" applyFont="1" applyFill="1" applyBorder="1" applyAlignment="1" applyProtection="1">
      <alignment vertical="center"/>
      <protection/>
    </xf>
    <xf numFmtId="173" fontId="10" fillId="0" borderId="17" xfId="0" applyNumberFormat="1" applyFont="1" applyFill="1" applyBorder="1" applyAlignment="1" applyProtection="1">
      <alignment horizontal="right" vertical="center"/>
      <protection/>
    </xf>
    <xf numFmtId="173" fontId="10" fillId="0" borderId="20" xfId="0" applyNumberFormat="1" applyFont="1" applyFill="1" applyBorder="1" applyAlignment="1" applyProtection="1">
      <alignment horizontal="right" vertical="center"/>
      <protection/>
    </xf>
    <xf numFmtId="173" fontId="9" fillId="0" borderId="19" xfId="0" applyNumberFormat="1" applyFont="1" applyFill="1" applyBorder="1" applyAlignment="1" applyProtection="1">
      <alignment vertical="center"/>
      <protection/>
    </xf>
    <xf numFmtId="173" fontId="9" fillId="0" borderId="29" xfId="0" applyNumberFormat="1" applyFont="1" applyFill="1" applyBorder="1" applyAlignment="1">
      <alignment horizontal="right" vertical="center"/>
    </xf>
    <xf numFmtId="173" fontId="9" fillId="0" borderId="31" xfId="0" applyNumberFormat="1" applyFont="1" applyFill="1" applyBorder="1" applyAlignment="1" quotePrefix="1">
      <alignment vertical="center"/>
    </xf>
    <xf numFmtId="173" fontId="9" fillId="0" borderId="31" xfId="0" applyNumberFormat="1" applyFont="1" applyFill="1" applyBorder="1" applyAlignment="1">
      <alignment vertical="center"/>
    </xf>
    <xf numFmtId="173" fontId="9" fillId="0" borderId="18" xfId="0" applyNumberFormat="1" applyFont="1" applyFill="1" applyBorder="1" applyAlignment="1">
      <alignment vertical="center"/>
    </xf>
    <xf numFmtId="173" fontId="9" fillId="0" borderId="17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9" fillId="0" borderId="20" xfId="0" applyNumberFormat="1" applyFont="1" applyFill="1" applyBorder="1" applyAlignment="1">
      <alignment vertical="center"/>
    </xf>
    <xf numFmtId="173" fontId="9" fillId="0" borderId="19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 applyProtection="1">
      <alignment vertical="center"/>
      <protection/>
    </xf>
    <xf numFmtId="173" fontId="10" fillId="0" borderId="20" xfId="0" applyNumberFormat="1" applyFont="1" applyFill="1" applyBorder="1" applyAlignment="1">
      <alignment vertical="center"/>
    </xf>
    <xf numFmtId="173" fontId="9" fillId="0" borderId="45" xfId="0" applyNumberFormat="1" applyFont="1" applyFill="1" applyBorder="1" applyAlignment="1">
      <alignment vertical="center"/>
    </xf>
    <xf numFmtId="173" fontId="9" fillId="0" borderId="51" xfId="0" applyNumberFormat="1" applyFont="1" applyFill="1" applyBorder="1" applyAlignment="1">
      <alignment horizontal="center" vertical="center"/>
    </xf>
    <xf numFmtId="173" fontId="9" fillId="0" borderId="29" xfId="0" applyNumberFormat="1" applyFont="1" applyFill="1" applyBorder="1" applyAlignment="1">
      <alignment vertical="center"/>
    </xf>
    <xf numFmtId="173" fontId="9" fillId="0" borderId="41" xfId="0" applyNumberFormat="1" applyFont="1" applyFill="1" applyBorder="1" applyAlignment="1">
      <alignment horizontal="center" vertical="top"/>
    </xf>
    <xf numFmtId="173" fontId="9" fillId="0" borderId="33" xfId="0" applyNumberFormat="1" applyFont="1" applyFill="1" applyBorder="1" applyAlignment="1">
      <alignment horizontal="center" vertical="center"/>
    </xf>
    <xf numFmtId="173" fontId="9" fillId="0" borderId="42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 applyProtection="1">
      <alignment vertical="center"/>
      <protection/>
    </xf>
    <xf numFmtId="173" fontId="9" fillId="0" borderId="44" xfId="0" applyNumberFormat="1" applyFont="1" applyFill="1" applyBorder="1" applyAlignment="1" applyProtection="1">
      <alignment horizontal="center" vertical="center"/>
      <protection/>
    </xf>
    <xf numFmtId="173" fontId="9" fillId="0" borderId="49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Continuous"/>
      <protection/>
    </xf>
    <xf numFmtId="0" fontId="9" fillId="0" borderId="25" xfId="0" applyFont="1" applyBorder="1" applyAlignment="1" applyProtection="1">
      <alignment horizontal="centerContinuous" vertical="center"/>
      <protection/>
    </xf>
    <xf numFmtId="0" fontId="9" fillId="0" borderId="40" xfId="0" applyFont="1" applyBorder="1" applyAlignment="1" applyProtection="1">
      <alignment horizontal="centerContinuous" vertical="center"/>
      <protection/>
    </xf>
    <xf numFmtId="0" fontId="9" fillId="0" borderId="42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31" xfId="0" applyFont="1" applyBorder="1" applyAlignment="1" applyProtection="1">
      <alignment horizontal="centerContinuous" vertical="center"/>
      <protection/>
    </xf>
    <xf numFmtId="0" fontId="9" fillId="0" borderId="31" xfId="0" applyFont="1" applyBorder="1" applyAlignment="1">
      <alignment horizontal="centerContinuous" vertical="center"/>
    </xf>
    <xf numFmtId="0" fontId="10" fillId="0" borderId="51" xfId="0" applyFont="1" applyFill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left" vertical="center"/>
      <protection/>
    </xf>
    <xf numFmtId="186" fontId="16" fillId="0" borderId="52" xfId="0" applyNumberFormat="1" applyFont="1" applyBorder="1" applyAlignment="1" applyProtection="1">
      <alignment horizontal="right" vertical="center"/>
      <protection/>
    </xf>
    <xf numFmtId="0" fontId="9" fillId="0" borderId="38" xfId="0" applyFont="1" applyBorder="1" applyAlignment="1">
      <alignment vertical="center"/>
    </xf>
    <xf numFmtId="173" fontId="9" fillId="0" borderId="23" xfId="0" applyNumberFormat="1" applyFont="1" applyBorder="1" applyAlignment="1" applyProtection="1">
      <alignment horizontal="centerContinuous"/>
      <protection/>
    </xf>
    <xf numFmtId="173" fontId="9" fillId="0" borderId="46" xfId="0" applyNumberFormat="1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 horizontal="centerContinuous" vertical="center"/>
      <protection/>
    </xf>
    <xf numFmtId="173" fontId="10" fillId="0" borderId="25" xfId="0" applyNumberFormat="1" applyFont="1" applyBorder="1" applyAlignment="1">
      <alignment horizontal="centerContinuous" vertical="center"/>
    </xf>
    <xf numFmtId="173" fontId="9" fillId="0" borderId="29" xfId="0" applyNumberFormat="1" applyFont="1" applyBorder="1" applyAlignment="1">
      <alignment horizontal="centerContinuous" vertical="center"/>
    </xf>
    <xf numFmtId="0" fontId="9" fillId="0" borderId="41" xfId="0" applyFont="1" applyBorder="1" applyAlignment="1" applyProtection="1">
      <alignment horizontal="left" vertical="center"/>
      <protection/>
    </xf>
    <xf numFmtId="173" fontId="9" fillId="0" borderId="30" xfId="0" applyNumberFormat="1" applyFont="1" applyBorder="1" applyAlignment="1">
      <alignment horizontal="centerContinuous" vertical="center"/>
    </xf>
    <xf numFmtId="173" fontId="9" fillId="0" borderId="31" xfId="0" applyNumberFormat="1" applyFont="1" applyBorder="1" applyAlignment="1" applyProtection="1">
      <alignment horizontal="center" vertical="center"/>
      <protection/>
    </xf>
    <xf numFmtId="173" fontId="9" fillId="0" borderId="30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left"/>
      <protection/>
    </xf>
    <xf numFmtId="179" fontId="9" fillId="0" borderId="31" xfId="0" applyNumberFormat="1" applyFont="1" applyFill="1" applyBorder="1" applyAlignment="1" applyProtection="1">
      <alignment/>
      <protection/>
    </xf>
    <xf numFmtId="179" fontId="9" fillId="0" borderId="31" xfId="0" applyNumberFormat="1" applyFont="1" applyFill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horizontal="left" vertical="top"/>
      <protection/>
    </xf>
    <xf numFmtId="179" fontId="9" fillId="0" borderId="30" xfId="0" applyNumberFormat="1" applyFont="1" applyFill="1" applyBorder="1" applyAlignment="1" applyProtection="1">
      <alignment vertical="top"/>
      <protection/>
    </xf>
    <xf numFmtId="179" fontId="10" fillId="0" borderId="36" xfId="0" applyNumberFormat="1" applyFont="1" applyBorder="1" applyAlignment="1" applyProtection="1">
      <alignment vertical="center"/>
      <protection/>
    </xf>
    <xf numFmtId="189" fontId="15" fillId="0" borderId="38" xfId="0" applyNumberFormat="1" applyFont="1" applyBorder="1" applyAlignment="1">
      <alignment horizontal="center" vertical="center"/>
    </xf>
    <xf numFmtId="189" fontId="9" fillId="0" borderId="23" xfId="0" applyNumberFormat="1" applyFont="1" applyBorder="1" applyAlignment="1" applyProtection="1">
      <alignment horizontal="centerContinuous"/>
      <protection/>
    </xf>
    <xf numFmtId="189" fontId="10" fillId="0" borderId="24" xfId="0" applyNumberFormat="1" applyFont="1" applyBorder="1" applyAlignment="1" applyProtection="1">
      <alignment horizontal="centerContinuous" vertical="center"/>
      <protection/>
    </xf>
    <xf numFmtId="189" fontId="10" fillId="0" borderId="25" xfId="0" applyNumberFormat="1" applyFont="1" applyBorder="1" applyAlignment="1">
      <alignment horizontal="centerContinuous" vertical="center"/>
    </xf>
    <xf numFmtId="189" fontId="10" fillId="0" borderId="39" xfId="0" applyNumberFormat="1" applyFont="1" applyBorder="1" applyAlignment="1">
      <alignment horizontal="centerContinuous" vertical="center"/>
    </xf>
    <xf numFmtId="189" fontId="10" fillId="0" borderId="40" xfId="0" applyNumberFormat="1" applyFont="1" applyBorder="1" applyAlignment="1">
      <alignment horizontal="centerContinuous" vertical="center"/>
    </xf>
    <xf numFmtId="189" fontId="15" fillId="0" borderId="41" xfId="0" applyNumberFormat="1" applyFont="1" applyBorder="1" applyAlignment="1">
      <alignment horizontal="center" vertical="center"/>
    </xf>
    <xf numFmtId="189" fontId="9" fillId="0" borderId="29" xfId="0" applyNumberFormat="1" applyFont="1" applyBorder="1" applyAlignment="1">
      <alignment horizontal="centerContinuous" vertical="center"/>
    </xf>
    <xf numFmtId="189" fontId="9" fillId="0" borderId="41" xfId="0" applyNumberFormat="1" applyFont="1" applyBorder="1" applyAlignment="1" applyProtection="1">
      <alignment horizontal="center" vertical="center"/>
      <protection/>
    </xf>
    <xf numFmtId="189" fontId="9" fillId="0" borderId="30" xfId="0" applyNumberFormat="1" applyFont="1" applyBorder="1" applyAlignment="1">
      <alignment horizontal="centerContinuous" vertical="center"/>
    </xf>
    <xf numFmtId="189" fontId="9" fillId="0" borderId="41" xfId="0" applyNumberFormat="1" applyFont="1" applyBorder="1" applyAlignment="1">
      <alignment horizontal="center" vertical="center"/>
    </xf>
    <xf numFmtId="189" fontId="9" fillId="0" borderId="31" xfId="0" applyNumberFormat="1" applyFont="1" applyBorder="1" applyAlignment="1" applyProtection="1">
      <alignment horizontal="center" vertical="center"/>
      <protection/>
    </xf>
    <xf numFmtId="189" fontId="9" fillId="0" borderId="34" xfId="0" applyNumberFormat="1" applyFont="1" applyBorder="1" applyAlignment="1" applyProtection="1">
      <alignment horizontal="center" vertical="center"/>
      <protection/>
    </xf>
    <xf numFmtId="189" fontId="10" fillId="0" borderId="28" xfId="0" applyNumberFormat="1" applyFont="1" applyBorder="1" applyAlignment="1" applyProtection="1">
      <alignment horizontal="center"/>
      <protection/>
    </xf>
    <xf numFmtId="192" fontId="15" fillId="0" borderId="31" xfId="0" applyNumberFormat="1" applyFont="1" applyBorder="1" applyAlignment="1" applyProtection="1">
      <alignment/>
      <protection/>
    </xf>
    <xf numFmtId="189" fontId="10" fillId="0" borderId="28" xfId="0" applyNumberFormat="1" applyFont="1" applyFill="1" applyBorder="1" applyAlignment="1" applyProtection="1">
      <alignment horizontal="center"/>
      <protection/>
    </xf>
    <xf numFmtId="189" fontId="10" fillId="0" borderId="28" xfId="0" applyNumberFormat="1" applyFont="1" applyBorder="1" applyAlignment="1" applyProtection="1">
      <alignment horizontal="center" vertical="top"/>
      <protection/>
    </xf>
    <xf numFmtId="189" fontId="10" fillId="0" borderId="28" xfId="0" applyNumberFormat="1" applyFont="1" applyBorder="1" applyAlignment="1" applyProtection="1">
      <alignment horizontal="center" vertical="center"/>
      <protection/>
    </xf>
    <xf numFmtId="189" fontId="10" fillId="0" borderId="32" xfId="0" applyNumberFormat="1" applyFont="1" applyBorder="1" applyAlignment="1" applyProtection="1">
      <alignment horizontal="center" vertical="top"/>
      <protection/>
    </xf>
    <xf numFmtId="189" fontId="10" fillId="0" borderId="35" xfId="0" applyNumberFormat="1" applyFont="1" applyBorder="1" applyAlignment="1" applyProtection="1">
      <alignment horizontal="center" vertical="center"/>
      <protection/>
    </xf>
    <xf numFmtId="192" fontId="16" fillId="0" borderId="36" xfId="0" applyNumberFormat="1" applyFont="1" applyBorder="1" applyAlignment="1" applyProtection="1">
      <alignment vertical="center"/>
      <protection/>
    </xf>
    <xf numFmtId="179" fontId="15" fillId="0" borderId="9" xfId="0" applyNumberFormat="1" applyFont="1" applyBorder="1" applyAlignment="1" applyProtection="1">
      <alignment horizontal="right" vertical="top"/>
      <protection/>
    </xf>
    <xf numFmtId="0" fontId="9" fillId="0" borderId="38" xfId="0" applyFont="1" applyBorder="1" applyAlignment="1">
      <alignment/>
    </xf>
    <xf numFmtId="0" fontId="10" fillId="0" borderId="39" xfId="0" applyFont="1" applyBorder="1" applyAlignment="1">
      <alignment horizontal="centerContinuous"/>
    </xf>
    <xf numFmtId="0" fontId="9" fillId="0" borderId="23" xfId="0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centerContinuous"/>
    </xf>
    <xf numFmtId="0" fontId="10" fillId="0" borderId="40" xfId="0" applyFont="1" applyBorder="1" applyAlignment="1">
      <alignment horizontal="centerContinuous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left"/>
      <protection/>
    </xf>
    <xf numFmtId="179" fontId="15" fillId="0" borderId="31" xfId="0" applyNumberFormat="1" applyFont="1" applyBorder="1" applyAlignment="1" applyProtection="1">
      <alignment horizontal="right"/>
      <protection/>
    </xf>
    <xf numFmtId="179" fontId="15" fillId="0" borderId="31" xfId="0" applyNumberFormat="1" applyFont="1" applyBorder="1" applyAlignment="1" applyProtection="1">
      <alignment horizontal="right" vertical="center"/>
      <protection/>
    </xf>
    <xf numFmtId="0" fontId="10" fillId="0" borderId="32" xfId="0" applyFont="1" applyBorder="1" applyAlignment="1" applyProtection="1">
      <alignment horizontal="left" vertical="top"/>
      <protection/>
    </xf>
    <xf numFmtId="179" fontId="15" fillId="0" borderId="30" xfId="0" applyNumberFormat="1" applyFont="1" applyBorder="1" applyAlignment="1" applyProtection="1">
      <alignment horizontal="right" vertical="top"/>
      <protection/>
    </xf>
    <xf numFmtId="0" fontId="10" fillId="0" borderId="40" xfId="0" applyFont="1" applyBorder="1" applyAlignment="1">
      <alignment horizontal="centerContinuous" vertical="center"/>
    </xf>
    <xf numFmtId="0" fontId="10" fillId="0" borderId="42" xfId="0" applyFont="1" applyBorder="1" applyAlignment="1">
      <alignment horizontal="centerContinuous" vertical="center"/>
    </xf>
    <xf numFmtId="0" fontId="10" fillId="0" borderId="47" xfId="0" applyFont="1" applyBorder="1" applyAlignment="1">
      <alignment horizontal="centerContinuous" vertical="center"/>
    </xf>
    <xf numFmtId="0" fontId="10" fillId="0" borderId="43" xfId="0" applyFont="1" applyBorder="1" applyAlignment="1">
      <alignment horizontal="centerContinuous" vertical="center"/>
    </xf>
    <xf numFmtId="0" fontId="9" fillId="0" borderId="34" xfId="0" applyFont="1" applyBorder="1" applyAlignment="1" applyProtection="1">
      <alignment horizontal="fill"/>
      <protection/>
    </xf>
    <xf numFmtId="0" fontId="9" fillId="0" borderId="31" xfId="0" applyFont="1" applyBorder="1" applyAlignment="1" applyProtection="1">
      <alignment horizontal="fill"/>
      <protection/>
    </xf>
    <xf numFmtId="190" fontId="15" fillId="0" borderId="42" xfId="0" applyNumberFormat="1" applyFont="1" applyBorder="1" applyAlignment="1" applyProtection="1">
      <alignment horizontal="right" vertical="center"/>
      <protection/>
    </xf>
    <xf numFmtId="190" fontId="15" fillId="0" borderId="47" xfId="0" applyNumberFormat="1" applyFont="1" applyBorder="1" applyAlignment="1" applyProtection="1">
      <alignment horizontal="right" vertical="center"/>
      <protection/>
    </xf>
    <xf numFmtId="190" fontId="15" fillId="0" borderId="47" xfId="0" applyNumberFormat="1" applyFont="1" applyBorder="1" applyAlignment="1" applyProtection="1">
      <alignment horizontal="right"/>
      <protection/>
    </xf>
    <xf numFmtId="190" fontId="15" fillId="0" borderId="43" xfId="0" applyNumberFormat="1" applyFont="1" applyBorder="1" applyAlignment="1" applyProtection="1">
      <alignment horizontal="right" vertical="top"/>
      <protection/>
    </xf>
    <xf numFmtId="190" fontId="16" fillId="0" borderId="52" xfId="0" applyNumberFormat="1" applyFont="1" applyBorder="1" applyAlignment="1" applyProtection="1">
      <alignment horizontal="right" vertical="center"/>
      <protection/>
    </xf>
    <xf numFmtId="173" fontId="10" fillId="0" borderId="25" xfId="0" applyNumberFormat="1" applyFont="1" applyBorder="1" applyAlignment="1">
      <alignment horizontal="centerContinuous"/>
    </xf>
    <xf numFmtId="173" fontId="10" fillId="0" borderId="40" xfId="0" applyNumberFormat="1" applyFont="1" applyBorder="1" applyAlignment="1">
      <alignment horizontal="centerContinuous"/>
    </xf>
    <xf numFmtId="173" fontId="9" fillId="0" borderId="29" xfId="0" applyNumberFormat="1" applyFont="1" applyBorder="1" applyAlignment="1" applyProtection="1">
      <alignment horizontal="center" vertical="center"/>
      <protection/>
    </xf>
    <xf numFmtId="179" fontId="15" fillId="0" borderId="31" xfId="0" applyNumberFormat="1" applyFont="1" applyFill="1" applyBorder="1" applyAlignment="1" applyProtection="1">
      <alignment horizontal="right"/>
      <protection/>
    </xf>
    <xf numFmtId="179" fontId="16" fillId="0" borderId="36" xfId="0" applyNumberFormat="1" applyFont="1" applyFill="1" applyBorder="1" applyAlignment="1" applyProtection="1">
      <alignment horizontal="right" vertical="center"/>
      <protection/>
    </xf>
    <xf numFmtId="0" fontId="16" fillId="0" borderId="33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179" fontId="15" fillId="0" borderId="47" xfId="0" applyNumberFormat="1" applyFont="1" applyBorder="1" applyAlignment="1">
      <alignment vertical="center"/>
    </xf>
    <xf numFmtId="179" fontId="15" fillId="0" borderId="47" xfId="0" applyNumberFormat="1" applyFont="1" applyBorder="1" applyAlignment="1">
      <alignment/>
    </xf>
    <xf numFmtId="179" fontId="15" fillId="0" borderId="42" xfId="0" applyNumberFormat="1" applyFont="1" applyBorder="1" applyAlignment="1">
      <alignment vertical="center"/>
    </xf>
    <xf numFmtId="0" fontId="8" fillId="0" borderId="44" xfId="0" applyFont="1" applyBorder="1" applyAlignment="1">
      <alignment/>
    </xf>
    <xf numFmtId="0" fontId="15" fillId="0" borderId="17" xfId="0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5" fillId="0" borderId="20" xfId="0" applyFont="1" applyBorder="1" applyAlignment="1">
      <alignment vertical="center"/>
    </xf>
    <xf numFmtId="179" fontId="15" fillId="0" borderId="17" xfId="0" applyNumberFormat="1" applyFont="1" applyBorder="1" applyAlignment="1">
      <alignment vertical="center"/>
    </xf>
    <xf numFmtId="179" fontId="15" fillId="0" borderId="49" xfId="0" applyNumberFormat="1" applyFont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1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34" xfId="0" applyFont="1" applyBorder="1" applyAlignment="1">
      <alignment/>
    </xf>
    <xf numFmtId="0" fontId="15" fillId="0" borderId="33" xfId="0" applyFont="1" applyBorder="1" applyAlignment="1" applyProtection="1">
      <alignment horizontal="fill"/>
      <protection/>
    </xf>
    <xf numFmtId="179" fontId="15" fillId="0" borderId="29" xfId="0" applyNumberFormat="1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left" vertical="center"/>
      <protection/>
    </xf>
    <xf numFmtId="193" fontId="15" fillId="0" borderId="31" xfId="0" applyNumberFormat="1" applyFont="1" applyFill="1" applyBorder="1" applyAlignment="1" applyProtection="1">
      <alignment vertical="center"/>
      <protection/>
    </xf>
    <xf numFmtId="193" fontId="15" fillId="0" borderId="31" xfId="0" applyNumberFormat="1" applyFont="1" applyFill="1" applyBorder="1" applyAlignment="1" applyProtection="1">
      <alignment/>
      <protection locked="0"/>
    </xf>
    <xf numFmtId="0" fontId="15" fillId="0" borderId="41" xfId="0" applyFont="1" applyFill="1" applyBorder="1" applyAlignment="1">
      <alignment/>
    </xf>
    <xf numFmtId="0" fontId="16" fillId="0" borderId="41" xfId="0" applyFont="1" applyBorder="1" applyAlignment="1" applyProtection="1">
      <alignment horizontal="left" vertical="center"/>
      <protection/>
    </xf>
    <xf numFmtId="193" fontId="15" fillId="0" borderId="31" xfId="0" applyNumberFormat="1" applyFont="1" applyFill="1" applyBorder="1" applyAlignment="1">
      <alignment vertical="center"/>
    </xf>
    <xf numFmtId="0" fontId="16" fillId="0" borderId="34" xfId="0" applyFont="1" applyBorder="1" applyAlignment="1">
      <alignment/>
    </xf>
    <xf numFmtId="190" fontId="15" fillId="0" borderId="30" xfId="0" applyNumberFormat="1" applyFont="1" applyFill="1" applyBorder="1" applyAlignment="1">
      <alignment horizontal="right"/>
    </xf>
    <xf numFmtId="0" fontId="16" fillId="0" borderId="50" xfId="0" applyFont="1" applyBorder="1" applyAlignment="1" applyProtection="1">
      <alignment horizontal="left" vertical="center"/>
      <protection/>
    </xf>
    <xf numFmtId="190" fontId="16" fillId="0" borderId="36" xfId="0" applyNumberFormat="1" applyFont="1" applyBorder="1" applyAlignment="1" applyProtection="1">
      <alignment horizontal="right" vertical="center"/>
      <protection/>
    </xf>
    <xf numFmtId="0" fontId="9" fillId="0" borderId="26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1" xfId="0" applyFont="1" applyBorder="1" applyAlignment="1" applyProtection="1">
      <alignment horizontal="centerContinuous"/>
      <protection/>
    </xf>
    <xf numFmtId="0" fontId="10" fillId="0" borderId="46" xfId="0" applyFont="1" applyBorder="1" applyAlignment="1">
      <alignment horizontal="centerContinuous"/>
    </xf>
    <xf numFmtId="0" fontId="9" fillId="0" borderId="31" xfId="0" applyFont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left"/>
      <protection/>
    </xf>
    <xf numFmtId="0" fontId="10" fillId="0" borderId="41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>
      <alignment/>
    </xf>
    <xf numFmtId="0" fontId="10" fillId="0" borderId="35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Continuous" vertical="center"/>
      <protection/>
    </xf>
    <xf numFmtId="0" fontId="16" fillId="0" borderId="53" xfId="0" applyFont="1" applyBorder="1" applyAlignment="1" applyProtection="1">
      <alignment horizontal="centerContinuous" vertical="center" wrapText="1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2" fontId="9" fillId="0" borderId="0" xfId="0" applyNumberFormat="1" applyFont="1" applyBorder="1" applyAlignment="1" applyProtection="1">
      <alignment/>
      <protection/>
    </xf>
    <xf numFmtId="49" fontId="16" fillId="0" borderId="54" xfId="0" applyNumberFormat="1" applyFont="1" applyFill="1" applyBorder="1" applyAlignment="1" applyProtection="1">
      <alignment horizontal="left" vertical="center" wrapText="1"/>
      <protection/>
    </xf>
    <xf numFmtId="198" fontId="15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/>
      <protection/>
    </xf>
    <xf numFmtId="179" fontId="9" fillId="0" borderId="2" xfId="0" applyNumberFormat="1" applyFont="1" applyFill="1" applyBorder="1" applyAlignment="1">
      <alignment/>
    </xf>
    <xf numFmtId="179" fontId="9" fillId="0" borderId="5" xfId="0" applyNumberFormat="1" applyFont="1" applyFill="1" applyBorder="1" applyAlignment="1">
      <alignment/>
    </xf>
    <xf numFmtId="179" fontId="9" fillId="0" borderId="31" xfId="0" applyNumberFormat="1" applyFont="1" applyFill="1" applyBorder="1" applyAlignment="1">
      <alignment/>
    </xf>
    <xf numFmtId="0" fontId="10" fillId="0" borderId="41" xfId="0" applyFont="1" applyFill="1" applyBorder="1" applyAlignment="1" applyProtection="1">
      <alignment vertical="top"/>
      <protection/>
    </xf>
    <xf numFmtId="179" fontId="9" fillId="0" borderId="2" xfId="0" applyNumberFormat="1" applyFont="1" applyFill="1" applyBorder="1" applyAlignment="1">
      <alignment vertical="top"/>
    </xf>
    <xf numFmtId="179" fontId="9" fillId="0" borderId="0" xfId="0" applyNumberFormat="1" applyFont="1" applyFill="1" applyBorder="1" applyAlignment="1">
      <alignment vertical="top"/>
    </xf>
    <xf numFmtId="179" fontId="9" fillId="0" borderId="5" xfId="0" applyNumberFormat="1" applyFont="1" applyFill="1" applyBorder="1" applyAlignment="1">
      <alignment vertical="top"/>
    </xf>
    <xf numFmtId="179" fontId="9" fillId="0" borderId="1" xfId="0" applyNumberFormat="1" applyFont="1" applyFill="1" applyBorder="1" applyAlignment="1">
      <alignment vertical="top"/>
    </xf>
    <xf numFmtId="179" fontId="9" fillId="0" borderId="31" xfId="0" applyNumberFormat="1" applyFont="1" applyFill="1" applyBorder="1" applyAlignment="1">
      <alignment vertical="top"/>
    </xf>
    <xf numFmtId="0" fontId="10" fillId="0" borderId="41" xfId="0" applyFont="1" applyFill="1" applyBorder="1" applyAlignment="1" applyProtection="1">
      <alignment vertical="center"/>
      <protection/>
    </xf>
    <xf numFmtId="179" fontId="9" fillId="0" borderId="1" xfId="0" applyNumberFormat="1" applyFont="1" applyFill="1" applyBorder="1" applyAlignment="1">
      <alignment vertical="center"/>
    </xf>
    <xf numFmtId="179" fontId="9" fillId="0" borderId="31" xfId="0" applyNumberFormat="1" applyFont="1" applyFill="1" applyBorder="1" applyAlignment="1">
      <alignment vertical="center"/>
    </xf>
    <xf numFmtId="173" fontId="9" fillId="0" borderId="42" xfId="0" applyNumberFormat="1" applyFont="1" applyBorder="1" applyAlignment="1" applyProtection="1">
      <alignment horizontal="right"/>
      <protection/>
    </xf>
    <xf numFmtId="173" fontId="9" fillId="0" borderId="47" xfId="0" applyNumberFormat="1" applyFont="1" applyBorder="1" applyAlignment="1" applyProtection="1">
      <alignment horizontal="right" vertical="center"/>
      <protection/>
    </xf>
    <xf numFmtId="173" fontId="9" fillId="0" borderId="47" xfId="0" applyNumberFormat="1" applyFont="1" applyBorder="1" applyAlignment="1" applyProtection="1">
      <alignment horizontal="right"/>
      <protection/>
    </xf>
    <xf numFmtId="173" fontId="9" fillId="0" borderId="47" xfId="0" applyNumberFormat="1" applyFont="1" applyFill="1" applyBorder="1" applyAlignment="1" applyProtection="1">
      <alignment horizontal="right" vertical="center"/>
      <protection/>
    </xf>
    <xf numFmtId="173" fontId="9" fillId="0" borderId="43" xfId="0" applyNumberFormat="1" applyFont="1" applyFill="1" applyBorder="1" applyAlignment="1" applyProtection="1">
      <alignment horizontal="right" vertical="top"/>
      <protection/>
    </xf>
    <xf numFmtId="173" fontId="10" fillId="0" borderId="52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43" xfId="0" applyFont="1" applyBorder="1" applyAlignment="1">
      <alignment horizontal="centerContinuous"/>
    </xf>
    <xf numFmtId="0" fontId="9" fillId="0" borderId="42" xfId="0" applyFont="1" applyBorder="1" applyAlignment="1" applyProtection="1">
      <alignment horizontal="centerContinuous"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10" fillId="0" borderId="41" xfId="0" applyFont="1" applyBorder="1" applyAlignment="1">
      <alignment vertical="center"/>
    </xf>
    <xf numFmtId="0" fontId="10" fillId="0" borderId="50" xfId="0" applyFont="1" applyBorder="1" applyAlignment="1" applyProtection="1">
      <alignment vertical="center"/>
      <protection/>
    </xf>
    <xf numFmtId="188" fontId="10" fillId="0" borderId="52" xfId="0" applyNumberFormat="1" applyFont="1" applyBorder="1" applyAlignment="1" applyProtection="1">
      <alignment horizontal="right" vertical="center"/>
      <protection/>
    </xf>
    <xf numFmtId="0" fontId="10" fillId="0" borderId="34" xfId="0" applyFont="1" applyBorder="1" applyAlignment="1" applyProtection="1">
      <alignment horizontal="left" vertical="top"/>
      <protection/>
    </xf>
    <xf numFmtId="173" fontId="9" fillId="0" borderId="43" xfId="0" applyNumberFormat="1" applyFont="1" applyBorder="1" applyAlignment="1" applyProtection="1">
      <alignment horizontal="right" vertical="top"/>
      <protection/>
    </xf>
    <xf numFmtId="168" fontId="9" fillId="0" borderId="0" xfId="0" applyNumberFormat="1" applyFont="1" applyBorder="1" applyAlignment="1">
      <alignment horizontal="left" vertical="center"/>
    </xf>
    <xf numFmtId="168" fontId="9" fillId="0" borderId="18" xfId="0" applyNumberFormat="1" applyFont="1" applyBorder="1" applyAlignment="1" applyProtection="1">
      <alignment horizontal="left" vertical="center"/>
      <protection/>
    </xf>
    <xf numFmtId="178" fontId="9" fillId="0" borderId="45" xfId="0" applyNumberFormat="1" applyFont="1" applyBorder="1" applyAlignment="1">
      <alignment horizontal="right" vertical="center"/>
    </xf>
    <xf numFmtId="178" fontId="9" fillId="0" borderId="19" xfId="0" applyNumberFormat="1" applyFont="1" applyFill="1" applyBorder="1" applyAlignment="1">
      <alignment horizontal="right" vertical="center"/>
    </xf>
    <xf numFmtId="168" fontId="9" fillId="0" borderId="17" xfId="0" applyNumberFormat="1" applyFont="1" applyBorder="1" applyAlignment="1">
      <alignment horizontal="centerContinuous" vertical="center"/>
    </xf>
    <xf numFmtId="178" fontId="9" fillId="0" borderId="17" xfId="0" applyNumberFormat="1" applyFont="1" applyBorder="1" applyAlignment="1">
      <alignment horizontal="centerContinuous" vertical="center"/>
    </xf>
    <xf numFmtId="178" fontId="9" fillId="0" borderId="17" xfId="0" applyNumberFormat="1" applyFont="1" applyFill="1" applyBorder="1" applyAlignment="1">
      <alignment horizontal="centerContinuous" vertical="center"/>
    </xf>
    <xf numFmtId="178" fontId="9" fillId="0" borderId="2" xfId="0" applyNumberFormat="1" applyFont="1" applyFill="1" applyBorder="1" applyAlignment="1" applyProtection="1">
      <alignment horizontal="centerContinuous" vertical="center"/>
      <protection/>
    </xf>
    <xf numFmtId="178" fontId="9" fillId="0" borderId="5" xfId="0" applyNumberFormat="1" applyFont="1" applyFill="1" applyBorder="1" applyAlignment="1">
      <alignment horizontal="centerContinuous" vertical="center"/>
    </xf>
    <xf numFmtId="178" fontId="9" fillId="0" borderId="1" xfId="0" applyNumberFormat="1" applyFont="1" applyBorder="1" applyAlignment="1" applyProtection="1">
      <alignment horizontal="centerContinuous" vertical="center"/>
      <protection/>
    </xf>
    <xf numFmtId="178" fontId="9" fillId="0" borderId="5" xfId="0" applyNumberFormat="1" applyFont="1" applyBorder="1" applyAlignment="1">
      <alignment horizontal="centerContinuous" vertical="center"/>
    </xf>
    <xf numFmtId="178" fontId="9" fillId="0" borderId="23" xfId="0" applyNumberFormat="1" applyFont="1" applyFill="1" applyBorder="1" applyAlignment="1" applyProtection="1">
      <alignment horizontal="center"/>
      <protection/>
    </xf>
    <xf numFmtId="192" fontId="15" fillId="0" borderId="2" xfId="0" applyNumberFormat="1" applyFont="1" applyFill="1" applyBorder="1" applyAlignment="1" applyProtection="1">
      <alignment/>
      <protection/>
    </xf>
    <xf numFmtId="0" fontId="9" fillId="0" borderId="40" xfId="0" applyFont="1" applyBorder="1" applyAlignment="1">
      <alignment horizontal="centerContinuous" vertical="center"/>
    </xf>
    <xf numFmtId="168" fontId="20" fillId="0" borderId="21" xfId="0" applyNumberFormat="1" applyFont="1" applyBorder="1" applyAlignment="1" applyProtection="1">
      <alignment horizontal="left" vertical="center"/>
      <protection/>
    </xf>
    <xf numFmtId="168" fontId="9" fillId="0" borderId="21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178" fontId="10" fillId="0" borderId="21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Fill="1" applyBorder="1" applyAlignment="1" applyProtection="1">
      <alignment horizontal="right" vertical="center"/>
      <protection/>
    </xf>
    <xf numFmtId="178" fontId="10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3" xfId="0" applyFont="1" applyBorder="1" applyAlignment="1" applyProtection="1">
      <alignment horizontal="fill"/>
      <protection/>
    </xf>
    <xf numFmtId="177" fontId="9" fillId="0" borderId="31" xfId="0" applyNumberFormat="1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/>
      <protection/>
    </xf>
    <xf numFmtId="0" fontId="10" fillId="0" borderId="41" xfId="0" applyFont="1" applyBorder="1" applyAlignment="1" applyProtection="1">
      <alignment horizontal="fill"/>
      <protection/>
    </xf>
    <xf numFmtId="0" fontId="4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177" fontId="9" fillId="0" borderId="10" xfId="0" applyNumberFormat="1" applyFont="1" applyBorder="1" applyAlignment="1" applyProtection="1">
      <alignment horizontal="center"/>
      <protection/>
    </xf>
    <xf numFmtId="177" fontId="9" fillId="0" borderId="3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Continuous"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Continuous"/>
      <protection/>
    </xf>
    <xf numFmtId="201" fontId="9" fillId="0" borderId="0" xfId="0" applyNumberFormat="1" applyFont="1" applyAlignment="1">
      <alignment vertical="center"/>
    </xf>
    <xf numFmtId="202" fontId="9" fillId="0" borderId="0" xfId="0" applyNumberFormat="1" applyFont="1" applyBorder="1" applyAlignment="1" applyProtection="1">
      <alignment horizontal="right" vertical="center"/>
      <protection/>
    </xf>
    <xf numFmtId="202" fontId="9" fillId="0" borderId="0" xfId="0" applyNumberFormat="1" applyFont="1" applyAlignment="1">
      <alignment vertical="center"/>
    </xf>
    <xf numFmtId="0" fontId="9" fillId="0" borderId="8" xfId="0" applyFont="1" applyBorder="1" applyAlignment="1">
      <alignment vertical="center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 vertical="top"/>
    </xf>
    <xf numFmtId="188" fontId="9" fillId="0" borderId="9" xfId="0" applyNumberFormat="1" applyFont="1" applyBorder="1" applyAlignment="1">
      <alignment horizontal="right" vertical="center"/>
    </xf>
    <xf numFmtId="188" fontId="9" fillId="0" borderId="31" xfId="0" applyNumberFormat="1" applyFont="1" applyFill="1" applyBorder="1" applyAlignment="1" applyProtection="1">
      <alignment horizontal="right"/>
      <protection/>
    </xf>
    <xf numFmtId="188" fontId="9" fillId="0" borderId="30" xfId="0" applyNumberFormat="1" applyFont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centerContinuous"/>
      <protection/>
    </xf>
    <xf numFmtId="0" fontId="9" fillId="0" borderId="1" xfId="0" applyFont="1" applyFill="1" applyBorder="1" applyAlignment="1">
      <alignment horizontal="centerContinuous" vertical="center"/>
    </xf>
    <xf numFmtId="173" fontId="9" fillId="0" borderId="4" xfId="0" applyNumberFormat="1" applyFont="1" applyFill="1" applyBorder="1" applyAlignment="1" applyProtection="1">
      <alignment horizontal="right"/>
      <protection/>
    </xf>
    <xf numFmtId="173" fontId="9" fillId="0" borderId="0" xfId="0" applyNumberFormat="1" applyFont="1" applyFill="1" applyBorder="1" applyAlignment="1" applyProtection="1">
      <alignment horizontal="right"/>
      <protection/>
    </xf>
    <xf numFmtId="173" fontId="10" fillId="0" borderId="16" xfId="0" applyNumberFormat="1" applyFont="1" applyFill="1" applyBorder="1" applyAlignment="1" applyProtection="1">
      <alignment horizontal="right" vertical="center"/>
      <protection/>
    </xf>
    <xf numFmtId="173" fontId="9" fillId="0" borderId="53" xfId="0" applyNumberFormat="1" applyFont="1" applyFill="1" applyBorder="1" applyAlignment="1" applyProtection="1">
      <alignment horizontal="centerContinuous"/>
      <protection/>
    </xf>
    <xf numFmtId="173" fontId="9" fillId="0" borderId="23" xfId="0" applyNumberFormat="1" applyFont="1" applyFill="1" applyBorder="1" applyAlignment="1" applyProtection="1">
      <alignment horizontal="centerContinuous"/>
      <protection/>
    </xf>
    <xf numFmtId="173" fontId="9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53" xfId="0" applyNumberFormat="1" applyFont="1" applyFill="1" applyBorder="1" applyAlignment="1" applyProtection="1">
      <alignment horizontal="center" vertical="center"/>
      <protection/>
    </xf>
    <xf numFmtId="173" fontId="10" fillId="0" borderId="10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5" xfId="0" applyNumberFormat="1" applyFont="1" applyFill="1" applyBorder="1" applyAlignment="1">
      <alignment horizontal="center" vertical="center"/>
    </xf>
    <xf numFmtId="173" fontId="9" fillId="0" borderId="38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horizontal="centerContinuous" vertical="center"/>
    </xf>
    <xf numFmtId="173" fontId="10" fillId="0" borderId="40" xfId="0" applyNumberFormat="1" applyFont="1" applyFill="1" applyBorder="1" applyAlignment="1">
      <alignment horizontal="centerContinuous" vertical="center"/>
    </xf>
    <xf numFmtId="173" fontId="10" fillId="0" borderId="10" xfId="0" applyNumberFormat="1" applyFont="1" applyFill="1" applyBorder="1" applyAlignment="1">
      <alignment horizontal="centerContinuous" vertical="center"/>
    </xf>
    <xf numFmtId="173" fontId="10" fillId="0" borderId="3" xfId="0" applyNumberFormat="1" applyFont="1" applyFill="1" applyBorder="1" applyAlignment="1">
      <alignment horizontal="centerContinuous" vertical="center"/>
    </xf>
    <xf numFmtId="173" fontId="10" fillId="0" borderId="1" xfId="0" applyNumberFormat="1" applyFont="1" applyFill="1" applyBorder="1" applyAlignment="1">
      <alignment horizontal="centerContinuous" vertical="center"/>
    </xf>
    <xf numFmtId="173" fontId="9" fillId="0" borderId="5" xfId="0" applyNumberFormat="1" applyFont="1" applyFill="1" applyBorder="1" applyAlignment="1">
      <alignment horizontal="centerContinuous" vertical="center"/>
    </xf>
    <xf numFmtId="173" fontId="9" fillId="0" borderId="43" xfId="0" applyNumberFormat="1" applyFont="1" applyFill="1" applyBorder="1" applyAlignment="1">
      <alignment horizontal="centerContinuous" vertical="center"/>
    </xf>
    <xf numFmtId="173" fontId="9" fillId="0" borderId="31" xfId="0" applyNumberFormat="1" applyFont="1" applyFill="1" applyBorder="1" applyAlignment="1" applyProtection="1">
      <alignment horizontal="centerContinuous" vertical="center"/>
      <protection/>
    </xf>
    <xf numFmtId="173" fontId="9" fillId="0" borderId="21" xfId="0" applyNumberFormat="1" applyFont="1" applyFill="1" applyBorder="1" applyAlignment="1" applyProtection="1">
      <alignment horizontal="center" vertical="center"/>
      <protection/>
    </xf>
    <xf numFmtId="173" fontId="10" fillId="0" borderId="24" xfId="0" applyNumberFormat="1" applyFont="1" applyFill="1" applyBorder="1" applyAlignment="1">
      <alignment horizontal="centerContinuous" vertical="center"/>
    </xf>
    <xf numFmtId="173" fontId="9" fillId="0" borderId="0" xfId="0" applyNumberFormat="1" applyFont="1" applyFill="1" applyBorder="1" applyAlignment="1" applyProtection="1">
      <alignment horizontal="fill" vertical="center"/>
      <protection/>
    </xf>
    <xf numFmtId="173" fontId="9" fillId="0" borderId="29" xfId="0" applyNumberFormat="1" applyFont="1" applyFill="1" applyBorder="1" applyAlignment="1" applyProtection="1">
      <alignment horizontal="centerContinuous" vertical="center"/>
      <protection/>
    </xf>
    <xf numFmtId="173" fontId="9" fillId="0" borderId="0" xfId="0" applyNumberFormat="1" applyFont="1" applyFill="1" applyAlignment="1" quotePrefix="1">
      <alignment horizontal="centerContinuous"/>
    </xf>
    <xf numFmtId="173" fontId="9" fillId="0" borderId="0" xfId="0" applyNumberFormat="1" applyFont="1" applyFill="1" applyAlignment="1">
      <alignment horizontal="centerContinuous"/>
    </xf>
    <xf numFmtId="173" fontId="9" fillId="0" borderId="0" xfId="0" applyNumberFormat="1" applyFont="1" applyFill="1" applyAlignment="1">
      <alignment/>
    </xf>
    <xf numFmtId="173" fontId="9" fillId="0" borderId="23" xfId="0" applyNumberFormat="1" applyFont="1" applyFill="1" applyBorder="1" applyAlignment="1" applyProtection="1">
      <alignment horizontal="center"/>
      <protection/>
    </xf>
    <xf numFmtId="173" fontId="9" fillId="0" borderId="1" xfId="0" applyNumberFormat="1" applyFont="1" applyFill="1" applyBorder="1" applyAlignment="1" applyProtection="1">
      <alignment horizontal="center"/>
      <protection/>
    </xf>
    <xf numFmtId="173" fontId="9" fillId="0" borderId="1" xfId="0" applyNumberFormat="1" applyFont="1" applyFill="1" applyBorder="1" applyAlignment="1">
      <alignment horizontal="center"/>
    </xf>
    <xf numFmtId="179" fontId="9" fillId="0" borderId="3" xfId="0" applyNumberFormat="1" applyFont="1" applyFill="1" applyBorder="1" applyAlignment="1" applyProtection="1">
      <alignment horizontal="center" vertical="center"/>
      <protection/>
    </xf>
    <xf numFmtId="179" fontId="9" fillId="0" borderId="2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 applyProtection="1">
      <alignment horizontal="right" vertical="center"/>
      <protection/>
    </xf>
    <xf numFmtId="179" fontId="9" fillId="0" borderId="18" xfId="0" applyNumberFormat="1" applyFont="1" applyFill="1" applyBorder="1" applyAlignment="1">
      <alignment horizontal="right" vertical="top"/>
    </xf>
    <xf numFmtId="179" fontId="9" fillId="0" borderId="0" xfId="0" applyNumberFormat="1" applyFont="1" applyFill="1" applyAlignment="1">
      <alignment horizontal="centerContinuous" vertical="center"/>
    </xf>
    <xf numFmtId="179" fontId="9" fillId="0" borderId="23" xfId="0" applyNumberFormat="1" applyFont="1" applyFill="1" applyBorder="1" applyAlignment="1" applyProtection="1">
      <alignment horizontal="center" vertical="center"/>
      <protection/>
    </xf>
    <xf numFmtId="179" fontId="9" fillId="0" borderId="1" xfId="0" applyNumberFormat="1" applyFont="1" applyFill="1" applyBorder="1" applyAlignment="1" applyProtection="1">
      <alignment horizontal="center" vertical="center"/>
      <protection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 applyProtection="1">
      <alignment horizontal="right" vertical="center"/>
      <protection/>
    </xf>
    <xf numFmtId="179" fontId="10" fillId="0" borderId="2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 applyProtection="1">
      <alignment horizontal="right" vertical="center"/>
      <protection/>
    </xf>
    <xf numFmtId="179" fontId="10" fillId="0" borderId="1" xfId="0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 vertical="center"/>
      <protection/>
    </xf>
    <xf numFmtId="179" fontId="9" fillId="0" borderId="9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 applyProtection="1">
      <alignment horizontal="right"/>
      <protection/>
    </xf>
    <xf numFmtId="179" fontId="9" fillId="0" borderId="9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vertical="center"/>
    </xf>
    <xf numFmtId="168" fontId="25" fillId="0" borderId="0" xfId="0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0" fontId="39" fillId="0" borderId="0" xfId="0" applyFont="1" applyAlignment="1">
      <alignment horizontal="left"/>
    </xf>
    <xf numFmtId="192" fontId="9" fillId="0" borderId="4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192" fontId="9" fillId="0" borderId="7" xfId="0" applyNumberFormat="1" applyFont="1" applyFill="1" applyBorder="1" applyAlignment="1" applyProtection="1">
      <alignment horizontal="right"/>
      <protection/>
    </xf>
    <xf numFmtId="192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centerContinuous" vertical="center"/>
      <protection/>
    </xf>
    <xf numFmtId="0" fontId="9" fillId="0" borderId="4" xfId="0" applyFont="1" applyFill="1" applyBorder="1" applyAlignment="1" applyProtection="1">
      <alignment horizontal="centerContinuous" vertical="center"/>
      <protection/>
    </xf>
    <xf numFmtId="0" fontId="9" fillId="0" borderId="4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Continuous"/>
    </xf>
    <xf numFmtId="0" fontId="9" fillId="0" borderId="5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9" fillId="0" borderId="7" xfId="0" applyFont="1" applyFill="1" applyBorder="1" applyAlignment="1" applyProtection="1">
      <alignment horizontal="centerContinuous"/>
      <protection/>
    </xf>
    <xf numFmtId="0" fontId="9" fillId="0" borderId="7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0" fontId="10" fillId="0" borderId="5" xfId="0" applyFont="1" applyFill="1" applyBorder="1" applyAlignment="1" applyProtection="1">
      <alignment horizontal="centerContinuous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>
      <alignment horizontal="centerContinuous"/>
    </xf>
    <xf numFmtId="0" fontId="9" fillId="0" borderId="2" xfId="0" applyFont="1" applyFill="1" applyBorder="1" applyAlignment="1">
      <alignment/>
    </xf>
    <xf numFmtId="169" fontId="9" fillId="0" borderId="0" xfId="0" applyNumberFormat="1" applyFont="1" applyFill="1" applyAlignment="1">
      <alignment horizontal="right" vertical="center"/>
    </xf>
    <xf numFmtId="188" fontId="40" fillId="0" borderId="0" xfId="0" applyNumberFormat="1" applyFont="1" applyFill="1" applyAlignment="1">
      <alignment/>
    </xf>
    <xf numFmtId="0" fontId="40" fillId="0" borderId="0" xfId="0" applyFont="1" applyFill="1" applyAlignment="1">
      <alignment vertical="center"/>
    </xf>
    <xf numFmtId="0" fontId="10" fillId="0" borderId="32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vertical="top"/>
    </xf>
    <xf numFmtId="192" fontId="15" fillId="0" borderId="29" xfId="0" applyNumberFormat="1" applyFont="1" applyBorder="1" applyAlignment="1" applyProtection="1">
      <alignment/>
      <protection/>
    </xf>
    <xf numFmtId="192" fontId="15" fillId="0" borderId="31" xfId="0" applyNumberFormat="1" applyFont="1" applyFill="1" applyBorder="1" applyAlignment="1" applyProtection="1">
      <alignment/>
      <protection/>
    </xf>
    <xf numFmtId="192" fontId="15" fillId="0" borderId="31" xfId="0" applyNumberFormat="1" applyFont="1" applyBorder="1" applyAlignment="1" applyProtection="1">
      <alignment vertical="top"/>
      <protection/>
    </xf>
    <xf numFmtId="192" fontId="15" fillId="0" borderId="9" xfId="0" applyNumberFormat="1" applyFont="1" applyBorder="1" applyAlignment="1" applyProtection="1">
      <alignment vertical="top"/>
      <protection/>
    </xf>
    <xf numFmtId="192" fontId="15" fillId="0" borderId="11" xfId="0" applyNumberFormat="1" applyFont="1" applyBorder="1" applyAlignment="1" applyProtection="1">
      <alignment/>
      <protection/>
    </xf>
    <xf numFmtId="192" fontId="15" fillId="0" borderId="5" xfId="0" applyNumberFormat="1" applyFont="1" applyBorder="1" applyAlignment="1" applyProtection="1">
      <alignment vertical="top"/>
      <protection/>
    </xf>
    <xf numFmtId="192" fontId="15" fillId="0" borderId="5" xfId="0" applyNumberFormat="1" applyFont="1" applyBorder="1" applyAlignment="1" applyProtection="1">
      <alignment vertical="center"/>
      <protection/>
    </xf>
    <xf numFmtId="192" fontId="15" fillId="0" borderId="8" xfId="0" applyNumberFormat="1" applyFont="1" applyBorder="1" applyAlignment="1" applyProtection="1">
      <alignment vertical="top"/>
      <protection/>
    </xf>
    <xf numFmtId="179" fontId="15" fillId="0" borderId="14" xfId="0" applyNumberFormat="1" applyFont="1" applyFill="1" applyBorder="1" applyAlignment="1" applyProtection="1">
      <alignment horizontal="right" vertical="center"/>
      <protection/>
    </xf>
    <xf numFmtId="179" fontId="15" fillId="0" borderId="29" xfId="0" applyNumberFormat="1" applyFont="1" applyFill="1" applyBorder="1" applyAlignment="1" applyProtection="1">
      <alignment horizontal="right"/>
      <protection/>
    </xf>
    <xf numFmtId="179" fontId="15" fillId="0" borderId="5" xfId="0" applyNumberFormat="1" applyFont="1" applyFill="1" applyBorder="1" applyAlignment="1" applyProtection="1">
      <alignment horizontal="right" vertical="center"/>
      <protection/>
    </xf>
    <xf numFmtId="179" fontId="15" fillId="0" borderId="5" xfId="0" applyNumberFormat="1" applyFont="1" applyFill="1" applyBorder="1" applyAlignment="1" applyProtection="1">
      <alignment horizontal="right" vertical="top"/>
      <protection/>
    </xf>
    <xf numFmtId="179" fontId="15" fillId="0" borderId="47" xfId="0" applyNumberFormat="1" applyFont="1" applyFill="1" applyBorder="1" applyAlignment="1" applyProtection="1">
      <alignment horizontal="right"/>
      <protection/>
    </xf>
    <xf numFmtId="0" fontId="16" fillId="0" borderId="28" xfId="0" applyFont="1" applyFill="1" applyBorder="1" applyAlignment="1" applyProtection="1">
      <alignment horizontal="left" vertical="center"/>
      <protection/>
    </xf>
    <xf numFmtId="0" fontId="15" fillId="0" borderId="2" xfId="0" applyFont="1" applyFill="1" applyBorder="1" applyAlignment="1" applyProtection="1">
      <alignment horizontal="left" wrapText="1"/>
      <protection/>
    </xf>
    <xf numFmtId="193" fontId="15" fillId="0" borderId="2" xfId="0" applyNumberFormat="1" applyFont="1" applyFill="1" applyBorder="1" applyAlignment="1" applyProtection="1">
      <alignment/>
      <protection locked="0"/>
    </xf>
    <xf numFmtId="199" fontId="16" fillId="0" borderId="18" xfId="0" applyNumberFormat="1" applyFont="1" applyFill="1" applyBorder="1" applyAlignment="1" applyProtection="1">
      <alignment horizontal="right"/>
      <protection locked="0"/>
    </xf>
    <xf numFmtId="188" fontId="9" fillId="0" borderId="29" xfId="0" applyNumberFormat="1" applyFont="1" applyFill="1" applyBorder="1" applyAlignment="1" applyProtection="1">
      <alignment horizontal="right"/>
      <protection/>
    </xf>
    <xf numFmtId="179" fontId="15" fillId="0" borderId="47" xfId="0" applyNumberFormat="1" applyFont="1" applyFill="1" applyBorder="1" applyAlignment="1" applyProtection="1">
      <alignment horizontal="right" vertical="center"/>
      <protection/>
    </xf>
    <xf numFmtId="179" fontId="15" fillId="0" borderId="43" xfId="0" applyNumberFormat="1" applyFont="1" applyFill="1" applyBorder="1" applyAlignment="1" applyProtection="1">
      <alignment horizontal="right" vertical="top"/>
      <protection/>
    </xf>
    <xf numFmtId="179" fontId="9" fillId="0" borderId="8" xfId="0" applyNumberFormat="1" applyFont="1" applyFill="1" applyBorder="1" applyAlignment="1" applyProtection="1">
      <alignment vertical="top"/>
      <protection/>
    </xf>
    <xf numFmtId="179" fontId="9" fillId="0" borderId="11" xfId="0" applyNumberFormat="1" applyFont="1" applyFill="1" applyBorder="1" applyAlignment="1" applyProtection="1">
      <alignment/>
      <protection/>
    </xf>
    <xf numFmtId="179" fontId="9" fillId="0" borderId="5" xfId="0" applyNumberFormat="1" applyFont="1" applyFill="1" applyBorder="1" applyAlignment="1" applyProtection="1">
      <alignment vertical="center"/>
      <protection/>
    </xf>
    <xf numFmtId="192" fontId="15" fillId="0" borderId="5" xfId="0" applyNumberFormat="1" applyFont="1" applyFill="1" applyBorder="1" applyAlignment="1" applyProtection="1">
      <alignment/>
      <protection/>
    </xf>
    <xf numFmtId="190" fontId="9" fillId="3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quotePrefix="1">
      <alignment horizontal="left" vertical="center"/>
    </xf>
    <xf numFmtId="0" fontId="12" fillId="0" borderId="0" xfId="0" applyFont="1" applyFill="1" applyBorder="1" applyAlignment="1">
      <alignment/>
    </xf>
    <xf numFmtId="0" fontId="53" fillId="2" borderId="0" xfId="0" applyFont="1" applyFill="1" applyAlignment="1">
      <alignment/>
    </xf>
    <xf numFmtId="0" fontId="15" fillId="0" borderId="41" xfId="0" applyFont="1" applyBorder="1" applyAlignment="1">
      <alignment horizontal="center" vertical="center"/>
    </xf>
    <xf numFmtId="196" fontId="15" fillId="0" borderId="5" xfId="0" applyNumberFormat="1" applyFont="1" applyBorder="1" applyAlignment="1">
      <alignment vertical="center"/>
    </xf>
    <xf numFmtId="179" fontId="15" fillId="0" borderId="47" xfId="0" applyNumberFormat="1" applyFont="1" applyFill="1" applyBorder="1" applyAlignment="1">
      <alignment vertical="center"/>
    </xf>
    <xf numFmtId="179" fontId="15" fillId="0" borderId="17" xfId="0" applyNumberFormat="1" applyFont="1" applyBorder="1" applyAlignment="1">
      <alignment vertical="top"/>
    </xf>
    <xf numFmtId="196" fontId="15" fillId="0" borderId="11" xfId="0" applyNumberFormat="1" applyFont="1" applyBorder="1" applyAlignment="1">
      <alignment vertical="center"/>
    </xf>
    <xf numFmtId="195" fontId="54" fillId="0" borderId="5" xfId="0" applyNumberFormat="1" applyFont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179" fontId="15" fillId="0" borderId="2" xfId="0" applyNumberFormat="1" applyFont="1" applyFill="1" applyBorder="1" applyAlignment="1">
      <alignment vertical="center"/>
    </xf>
    <xf numFmtId="196" fontId="15" fillId="0" borderId="20" xfId="0" applyNumberFormat="1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179" fontId="15" fillId="0" borderId="5" xfId="0" applyNumberFormat="1" applyFont="1" applyBorder="1" applyAlignment="1">
      <alignment vertical="center"/>
    </xf>
    <xf numFmtId="179" fontId="15" fillId="0" borderId="18" xfId="0" applyNumberFormat="1" applyFont="1" applyBorder="1" applyAlignment="1">
      <alignment vertical="center"/>
    </xf>
    <xf numFmtId="196" fontId="15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/>
    </xf>
    <xf numFmtId="179" fontId="9" fillId="0" borderId="18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96" fontId="48" fillId="0" borderId="20" xfId="0" applyNumberFormat="1" applyFont="1" applyBorder="1" applyAlignment="1">
      <alignment vertical="center"/>
    </xf>
    <xf numFmtId="179" fontId="9" fillId="0" borderId="49" xfId="0" applyNumberFormat="1" applyFont="1" applyBorder="1" applyAlignment="1">
      <alignment vertical="center"/>
    </xf>
    <xf numFmtId="0" fontId="15" fillId="0" borderId="41" xfId="0" applyFont="1" applyBorder="1" applyAlignment="1">
      <alignment wrapText="1"/>
    </xf>
    <xf numFmtId="179" fontId="10" fillId="0" borderId="53" xfId="0" applyNumberFormat="1" applyFont="1" applyBorder="1" applyAlignment="1">
      <alignment horizontal="centerContinuous" vertical="center" wrapText="1"/>
    </xf>
    <xf numFmtId="179" fontId="9" fillId="0" borderId="56" xfId="0" applyNumberFormat="1" applyFont="1" applyBorder="1" applyAlignment="1">
      <alignment horizontal="centerContinuous" vertical="center" wrapText="1"/>
    </xf>
    <xf numFmtId="179" fontId="9" fillId="0" borderId="2" xfId="0" applyNumberFormat="1" applyFont="1" applyBorder="1" applyAlignment="1" quotePrefix="1">
      <alignment horizontal="centerContinuous" vertical="center"/>
    </xf>
    <xf numFmtId="179" fontId="9" fillId="0" borderId="31" xfId="0" applyNumberFormat="1" applyFont="1" applyBorder="1" applyAlignment="1">
      <alignment horizontal="centerContinuous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wrapText="1"/>
    </xf>
    <xf numFmtId="179" fontId="15" fillId="0" borderId="0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horizontal="center" vertical="top"/>
    </xf>
    <xf numFmtId="196" fontId="15" fillId="0" borderId="5" xfId="0" applyNumberFormat="1" applyFont="1" applyBorder="1" applyAlignment="1">
      <alignment vertical="top"/>
    </xf>
    <xf numFmtId="179" fontId="15" fillId="0" borderId="47" xfId="0" applyNumberFormat="1" applyFont="1" applyBorder="1" applyAlignment="1">
      <alignment vertical="top"/>
    </xf>
    <xf numFmtId="196" fontId="15" fillId="0" borderId="17" xfId="0" applyNumberFormat="1" applyFont="1" applyBorder="1" applyAlignment="1">
      <alignment vertical="top"/>
    </xf>
    <xf numFmtId="179" fontId="15" fillId="0" borderId="18" xfId="0" applyNumberFormat="1" applyFont="1" applyBorder="1" applyAlignment="1">
      <alignment vertical="top"/>
    </xf>
    <xf numFmtId="1" fontId="15" fillId="0" borderId="18" xfId="0" applyNumberFormat="1" applyFont="1" applyBorder="1" applyAlignment="1">
      <alignment horizontal="center" vertical="top"/>
    </xf>
    <xf numFmtId="199" fontId="16" fillId="0" borderId="57" xfId="0" applyNumberFormat="1" applyFont="1" applyFill="1" applyBorder="1" applyAlignment="1" applyProtection="1">
      <alignment horizontal="right"/>
      <protection locked="0"/>
    </xf>
    <xf numFmtId="0" fontId="16" fillId="0" borderId="44" xfId="0" applyFont="1" applyFill="1" applyBorder="1" applyAlignment="1" applyProtection="1">
      <alignment horizontal="center" wrapText="1"/>
      <protection/>
    </xf>
    <xf numFmtId="0" fontId="15" fillId="0" borderId="2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179" fontId="10" fillId="0" borderId="47" xfId="0" applyNumberFormat="1" applyFont="1" applyBorder="1" applyAlignment="1">
      <alignment horizontal="right" vertical="center"/>
    </xf>
    <xf numFmtId="179" fontId="10" fillId="0" borderId="42" xfId="0" applyNumberFormat="1" applyFont="1" applyBorder="1" applyAlignment="1" applyProtection="1">
      <alignment horizontal="right" vertical="center"/>
      <protection/>
    </xf>
    <xf numFmtId="179" fontId="15" fillId="0" borderId="9" xfId="0" applyNumberFormat="1" applyFont="1" applyFill="1" applyBorder="1" applyAlignment="1" applyProtection="1">
      <alignment horizontal="right" vertical="top"/>
      <protection/>
    </xf>
    <xf numFmtId="179" fontId="15" fillId="0" borderId="7" xfId="0" applyNumberFormat="1" applyFont="1" applyFill="1" applyBorder="1" applyAlignment="1" applyProtection="1">
      <alignment horizontal="right" vertical="top"/>
      <protection/>
    </xf>
    <xf numFmtId="179" fontId="15" fillId="0" borderId="8" xfId="0" applyNumberFormat="1" applyFont="1" applyFill="1" applyBorder="1" applyAlignment="1" applyProtection="1">
      <alignment horizontal="right" vertical="top"/>
      <protection/>
    </xf>
    <xf numFmtId="0" fontId="10" fillId="0" borderId="12" xfId="0" applyFont="1" applyBorder="1" applyAlignment="1" applyProtection="1">
      <alignment horizontal="left" vertical="center"/>
      <protection/>
    </xf>
    <xf numFmtId="179" fontId="10" fillId="0" borderId="58" xfId="0" applyNumberFormat="1" applyFont="1" applyBorder="1" applyAlignment="1" applyProtection="1">
      <alignment horizontal="right" vertical="center"/>
      <protection/>
    </xf>
    <xf numFmtId="179" fontId="10" fillId="0" borderId="37" xfId="0" applyNumberFormat="1" applyFont="1" applyBorder="1" applyAlignment="1" applyProtection="1">
      <alignment horizontal="right" vertical="center"/>
      <protection/>
    </xf>
    <xf numFmtId="179" fontId="10" fillId="0" borderId="59" xfId="0" applyNumberFormat="1" applyFont="1" applyBorder="1" applyAlignment="1" applyProtection="1">
      <alignment horizontal="right" vertical="center"/>
      <protection/>
    </xf>
    <xf numFmtId="179" fontId="10" fillId="0" borderId="12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/>
      <protection/>
    </xf>
    <xf numFmtId="0" fontId="55" fillId="0" borderId="2" xfId="0" applyFont="1" applyBorder="1" applyAlignment="1">
      <alignment horizontal="centerContinuous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Continuous"/>
    </xf>
    <xf numFmtId="0" fontId="23" fillId="0" borderId="1" xfId="0" applyFont="1" applyBorder="1" applyAlignment="1" applyProtection="1">
      <alignment horizontal="center"/>
      <protection/>
    </xf>
    <xf numFmtId="0" fontId="55" fillId="0" borderId="3" xfId="0" applyFont="1" applyBorder="1" applyAlignment="1" applyProtection="1">
      <alignment horizontal="centerContinuous"/>
      <protection/>
    </xf>
    <xf numFmtId="0" fontId="23" fillId="0" borderId="10" xfId="0" applyFont="1" applyBorder="1" applyAlignment="1" applyProtection="1">
      <alignment horizontal="centerContinuous"/>
      <protection/>
    </xf>
    <xf numFmtId="0" fontId="23" fillId="0" borderId="31" xfId="0" applyFont="1" applyBorder="1" applyAlignment="1" applyProtection="1">
      <alignment horizontal="center"/>
      <protection/>
    </xf>
    <xf numFmtId="0" fontId="55" fillId="0" borderId="2" xfId="0" applyFont="1" applyBorder="1" applyAlignment="1" applyProtection="1">
      <alignment horizontal="centerContinuous"/>
      <protection/>
    </xf>
    <xf numFmtId="0" fontId="23" fillId="0" borderId="1" xfId="0" applyFont="1" applyBorder="1" applyAlignment="1" applyProtection="1">
      <alignment horizontal="centerContinuous"/>
      <protection/>
    </xf>
    <xf numFmtId="0" fontId="23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Continuous"/>
    </xf>
    <xf numFmtId="203" fontId="9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9" fontId="15" fillId="0" borderId="0" xfId="0" applyNumberFormat="1" applyFont="1" applyFill="1" applyBorder="1" applyAlignment="1" applyProtection="1">
      <alignment horizontal="center"/>
      <protection/>
    </xf>
    <xf numFmtId="190" fontId="15" fillId="0" borderId="0" xfId="0" applyNumberFormat="1" applyFont="1" applyFill="1" applyBorder="1" applyAlignment="1">
      <alignment horizontal="right"/>
    </xf>
    <xf numFmtId="190" fontId="16" fillId="0" borderId="0" xfId="0" applyNumberFormat="1" applyFont="1" applyBorder="1" applyAlignment="1" applyProtection="1">
      <alignment horizontal="right" vertical="center"/>
      <protection/>
    </xf>
    <xf numFmtId="0" fontId="55" fillId="0" borderId="0" xfId="0" applyFont="1" applyBorder="1" applyAlignment="1">
      <alignment horizontal="centerContinuous"/>
    </xf>
    <xf numFmtId="0" fontId="55" fillId="0" borderId="0" xfId="0" applyFont="1" applyBorder="1" applyAlignment="1" applyProtection="1">
      <alignment horizontal="centerContinuous"/>
      <protection/>
    </xf>
    <xf numFmtId="0" fontId="15" fillId="0" borderId="41" xfId="0" applyFont="1" applyBorder="1" applyAlignment="1">
      <alignment horizontal="center"/>
    </xf>
    <xf numFmtId="0" fontId="9" fillId="4" borderId="0" xfId="0" applyFont="1" applyFill="1" applyAlignment="1">
      <alignment vertical="center"/>
    </xf>
    <xf numFmtId="196" fontId="15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left" vertical="center"/>
    </xf>
    <xf numFmtId="179" fontId="10" fillId="0" borderId="2" xfId="0" applyNumberFormat="1" applyFont="1" applyBorder="1" applyAlignment="1">
      <alignment horizontal="centerContinuous" vertical="center" wrapText="1"/>
    </xf>
    <xf numFmtId="179" fontId="10" fillId="0" borderId="47" xfId="0" applyNumberFormat="1" applyFont="1" applyBorder="1" applyAlignment="1">
      <alignment horizontal="centerContinuous" vertical="center" wrapText="1"/>
    </xf>
    <xf numFmtId="0" fontId="2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81" fontId="29" fillId="0" borderId="0" xfId="0" applyNumberFormat="1" applyFont="1" applyAlignment="1">
      <alignment horizontal="center" vertical="center"/>
    </xf>
    <xf numFmtId="181" fontId="29" fillId="0" borderId="0" xfId="0" applyNumberFormat="1" applyFont="1" applyFill="1" applyAlignment="1">
      <alignment horizontal="center" vertical="center"/>
    </xf>
    <xf numFmtId="181" fontId="57" fillId="0" borderId="0" xfId="0" applyNumberFormat="1" applyFont="1" applyAlignment="1">
      <alignment horizontal="center" vertical="center"/>
    </xf>
    <xf numFmtId="179" fontId="2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center"/>
      <protection/>
    </xf>
    <xf numFmtId="0" fontId="10" fillId="0" borderId="34" xfId="0" applyFont="1" applyFill="1" applyBorder="1" applyAlignment="1" applyProtection="1">
      <alignment horizontal="center" vertical="top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top"/>
      <protection/>
    </xf>
    <xf numFmtId="173" fontId="10" fillId="0" borderId="5" xfId="0" applyNumberFormat="1" applyFont="1" applyFill="1" applyBorder="1" applyAlignment="1">
      <alignment horizontal="right" vertical="center"/>
    </xf>
    <xf numFmtId="173" fontId="9" fillId="0" borderId="20" xfId="0" applyNumberFormat="1" applyFont="1" applyFill="1" applyBorder="1" applyAlignment="1" applyProtection="1">
      <alignment vertical="center"/>
      <protection/>
    </xf>
    <xf numFmtId="173" fontId="9" fillId="0" borderId="49" xfId="0" applyNumberFormat="1" applyFont="1" applyFill="1" applyBorder="1" applyAlignment="1" applyProtection="1">
      <alignment vertical="center"/>
      <protection/>
    </xf>
    <xf numFmtId="173" fontId="9" fillId="0" borderId="30" xfId="0" applyNumberFormat="1" applyFont="1" applyFill="1" applyBorder="1" applyAlignment="1" applyProtection="1">
      <alignment vertical="center"/>
      <protection/>
    </xf>
    <xf numFmtId="168" fontId="9" fillId="0" borderId="28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79" fontId="15" fillId="0" borderId="11" xfId="0" applyNumberFormat="1" applyFont="1" applyBorder="1" applyAlignment="1" applyProtection="1">
      <alignment horizontal="right"/>
      <protection/>
    </xf>
    <xf numFmtId="179" fontId="15" fillId="0" borderId="5" xfId="0" applyNumberFormat="1" applyFont="1" applyBorder="1" applyAlignment="1" applyProtection="1">
      <alignment horizontal="right" vertical="center"/>
      <protection/>
    </xf>
    <xf numFmtId="179" fontId="15" fillId="0" borderId="5" xfId="0" applyNumberFormat="1" applyFont="1" applyBorder="1" applyAlignment="1" applyProtection="1">
      <alignment horizontal="right" vertical="top"/>
      <protection/>
    </xf>
    <xf numFmtId="179" fontId="15" fillId="0" borderId="29" xfId="0" applyNumberFormat="1" applyFont="1" applyBorder="1" applyAlignment="1" applyProtection="1">
      <alignment horizontal="right"/>
      <protection/>
    </xf>
    <xf numFmtId="177" fontId="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195" fontId="5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Fill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9" fillId="0" borderId="8" xfId="0" applyNumberFormat="1" applyFont="1" applyBorder="1" applyAlignment="1">
      <alignment vertical="top"/>
    </xf>
    <xf numFmtId="173" fontId="9" fillId="0" borderId="9" xfId="0" applyNumberFormat="1" applyFont="1" applyFill="1" applyBorder="1" applyAlignment="1">
      <alignment horizontal="centerContinuous" vertical="center"/>
    </xf>
    <xf numFmtId="173" fontId="10" fillId="0" borderId="9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173" fontId="18" fillId="0" borderId="43" xfId="0" applyNumberFormat="1" applyFont="1" applyFill="1" applyBorder="1" applyAlignment="1" applyProtection="1">
      <alignment horizontal="centerContinuous" vertical="center"/>
      <protection/>
    </xf>
    <xf numFmtId="173" fontId="9" fillId="0" borderId="11" xfId="0" applyNumberFormat="1" applyFont="1" applyBorder="1" applyAlignment="1" applyProtection="1">
      <alignment horizontal="right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173" fontId="9" fillId="0" borderId="5" xfId="0" applyNumberFormat="1" applyFont="1" applyBorder="1" applyAlignment="1" applyProtection="1">
      <alignment horizontal="right"/>
      <protection/>
    </xf>
    <xf numFmtId="173" fontId="9" fillId="0" borderId="8" xfId="0" applyNumberFormat="1" applyFont="1" applyBorder="1" applyAlignment="1" applyProtection="1">
      <alignment horizontal="right" vertical="top"/>
      <protection/>
    </xf>
    <xf numFmtId="0" fontId="15" fillId="0" borderId="22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5" fillId="0" borderId="5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fill" vertical="center"/>
      <protection/>
    </xf>
    <xf numFmtId="0" fontId="15" fillId="0" borderId="11" xfId="0" applyFont="1" applyBorder="1" applyAlignment="1" applyProtection="1">
      <alignment horizontal="fill" vertical="center"/>
      <protection/>
    </xf>
    <xf numFmtId="0" fontId="15" fillId="0" borderId="3" xfId="0" applyFont="1" applyBorder="1" applyAlignment="1" applyProtection="1">
      <alignment horizontal="centerContinuous" vertical="center"/>
      <protection/>
    </xf>
    <xf numFmtId="0" fontId="15" fillId="0" borderId="4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5" fillId="0" borderId="29" xfId="0" applyFont="1" applyBorder="1" applyAlignment="1">
      <alignment horizontal="centerContinuous" vertical="center"/>
    </xf>
    <xf numFmtId="0" fontId="15" fillId="0" borderId="28" xfId="0" applyFont="1" applyBorder="1" applyAlignment="1" applyProtection="1">
      <alignment vertical="center"/>
      <protection/>
    </xf>
    <xf numFmtId="0" fontId="15" fillId="0" borderId="5" xfId="0" applyFont="1" applyBorder="1" applyAlignment="1">
      <alignment/>
    </xf>
    <xf numFmtId="0" fontId="16" fillId="0" borderId="1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Continuous" vertical="center"/>
      <protection/>
    </xf>
    <xf numFmtId="0" fontId="15" fillId="0" borderId="7" xfId="0" applyFont="1" applyBorder="1" applyAlignment="1" applyProtection="1">
      <alignment horizontal="centerContinuous" vertical="center"/>
      <protection/>
    </xf>
    <xf numFmtId="0" fontId="15" fillId="0" borderId="8" xfId="0" applyFont="1" applyBorder="1" applyAlignment="1" applyProtection="1">
      <alignment horizontal="centerContinuous" vertical="center"/>
      <protection/>
    </xf>
    <xf numFmtId="0" fontId="15" fillId="0" borderId="31" xfId="0" applyFont="1" applyBorder="1" applyAlignment="1" applyProtection="1">
      <alignment horizontal="centerContinuous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fill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left"/>
      <protection/>
    </xf>
    <xf numFmtId="188" fontId="15" fillId="0" borderId="4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88" fontId="15" fillId="0" borderId="29" xfId="0" applyNumberFormat="1" applyFont="1" applyBorder="1" applyAlignment="1">
      <alignment/>
    </xf>
    <xf numFmtId="0" fontId="15" fillId="0" borderId="28" xfId="0" applyFont="1" applyBorder="1" applyAlignment="1" applyProtection="1">
      <alignment/>
      <protection/>
    </xf>
    <xf numFmtId="188" fontId="15" fillId="0" borderId="2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88" fontId="15" fillId="0" borderId="5" xfId="0" applyNumberFormat="1" applyFont="1" applyBorder="1" applyAlignment="1">
      <alignment/>
    </xf>
    <xf numFmtId="188" fontId="15" fillId="0" borderId="31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5" xfId="0" applyFont="1" applyBorder="1" applyAlignment="1" applyProtection="1">
      <alignment horizontal="left" vertical="center"/>
      <protection/>
    </xf>
    <xf numFmtId="188" fontId="15" fillId="0" borderId="7" xfId="0" applyNumberFormat="1" applyFont="1" applyBorder="1" applyAlignment="1">
      <alignment vertical="center"/>
    </xf>
    <xf numFmtId="188" fontId="15" fillId="0" borderId="8" xfId="0" applyNumberFormat="1" applyFont="1" applyBorder="1" applyAlignment="1">
      <alignment vertical="center"/>
    </xf>
    <xf numFmtId="188" fontId="15" fillId="0" borderId="30" xfId="0" applyNumberFormat="1" applyFont="1" applyBorder="1" applyAlignment="1">
      <alignment vertical="center"/>
    </xf>
    <xf numFmtId="0" fontId="15" fillId="0" borderId="11" xfId="0" applyFont="1" applyBorder="1" applyAlignment="1" applyProtection="1">
      <alignment horizontal="fill"/>
      <protection/>
    </xf>
    <xf numFmtId="0" fontId="16" fillId="0" borderId="28" xfId="0" applyFont="1" applyBorder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188" fontId="16" fillId="0" borderId="2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88" fontId="16" fillId="0" borderId="31" xfId="0" applyNumberFormat="1" applyFont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horizontal="fill"/>
      <protection/>
    </xf>
    <xf numFmtId="168" fontId="15" fillId="0" borderId="17" xfId="0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0" fontId="15" fillId="0" borderId="45" xfId="0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9" fillId="0" borderId="18" xfId="0" applyNumberFormat="1" applyFont="1" applyFill="1" applyBorder="1" applyAlignment="1">
      <alignment horizontal="right" vertical="center"/>
    </xf>
    <xf numFmtId="179" fontId="15" fillId="0" borderId="3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quotePrefix="1">
      <alignment/>
    </xf>
    <xf numFmtId="0" fontId="52" fillId="0" borderId="51" xfId="0" applyFont="1" applyFill="1" applyBorder="1" applyAlignment="1" applyProtection="1">
      <alignment horizontal="left" wrapText="1"/>
      <protection/>
    </xf>
    <xf numFmtId="199" fontId="15" fillId="0" borderId="10" xfId="0" applyNumberFormat="1" applyFont="1" applyFill="1" applyBorder="1" applyAlignment="1" applyProtection="1">
      <alignment horizontal="right"/>
      <protection locked="0"/>
    </xf>
    <xf numFmtId="199" fontId="15" fillId="0" borderId="29" xfId="0" applyNumberFormat="1" applyFont="1" applyFill="1" applyBorder="1" applyAlignment="1" applyProtection="1">
      <alignment horizontal="right"/>
      <protection locked="0"/>
    </xf>
    <xf numFmtId="0" fontId="52" fillId="0" borderId="28" xfId="0" applyFont="1" applyFill="1" applyBorder="1" applyAlignment="1" applyProtection="1">
      <alignment horizontal="left" wrapText="1"/>
      <protection/>
    </xf>
    <xf numFmtId="199" fontId="15" fillId="0" borderId="1" xfId="0" applyNumberFormat="1" applyFont="1" applyFill="1" applyBorder="1" applyAlignment="1" applyProtection="1">
      <alignment horizontal="right"/>
      <protection/>
    </xf>
    <xf numFmtId="199" fontId="15" fillId="0" borderId="1" xfId="0" applyNumberFormat="1" applyFont="1" applyFill="1" applyBorder="1" applyAlignment="1" applyProtection="1">
      <alignment horizontal="right"/>
      <protection locked="0"/>
    </xf>
    <xf numFmtId="199" fontId="15" fillId="0" borderId="31" xfId="0" applyNumberFormat="1" applyFont="1" applyFill="1" applyBorder="1" applyAlignment="1" applyProtection="1">
      <alignment horizontal="right"/>
      <protection locked="0"/>
    </xf>
    <xf numFmtId="0" fontId="52" fillId="0" borderId="32" xfId="0" applyFont="1" applyFill="1" applyBorder="1" applyAlignment="1" applyProtection="1">
      <alignment horizontal="left" wrapText="1"/>
      <protection/>
    </xf>
    <xf numFmtId="199" fontId="15" fillId="0" borderId="9" xfId="0" applyNumberFormat="1" applyFont="1" applyFill="1" applyBorder="1" applyAlignment="1" applyProtection="1">
      <alignment horizontal="right"/>
      <protection locked="0"/>
    </xf>
    <xf numFmtId="199" fontId="15" fillId="0" borderId="30" xfId="0" applyNumberFormat="1" applyFont="1" applyFill="1" applyBorder="1" applyAlignment="1" applyProtection="1">
      <alignment horizontal="right"/>
      <protection locked="0"/>
    </xf>
    <xf numFmtId="199" fontId="16" fillId="0" borderId="16" xfId="0" applyNumberFormat="1" applyFont="1" applyFill="1" applyBorder="1" applyAlignment="1" applyProtection="1">
      <alignment horizontal="right"/>
      <protection locked="0"/>
    </xf>
    <xf numFmtId="199" fontId="16" fillId="0" borderId="36" xfId="0" applyNumberFormat="1" applyFont="1" applyFill="1" applyBorder="1" applyAlignment="1" applyProtection="1">
      <alignment horizontal="right"/>
      <protection locked="0"/>
    </xf>
    <xf numFmtId="0" fontId="61" fillId="0" borderId="32" xfId="0" applyFont="1" applyFill="1" applyBorder="1" applyAlignment="1" applyProtection="1">
      <alignment horizontal="left" wrapText="1"/>
      <protection/>
    </xf>
    <xf numFmtId="199" fontId="15" fillId="0" borderId="7" xfId="0" applyNumberFormat="1" applyFont="1" applyFill="1" applyBorder="1" applyAlignment="1" applyProtection="1">
      <alignment horizontal="right"/>
      <protection/>
    </xf>
    <xf numFmtId="199" fontId="15" fillId="0" borderId="43" xfId="0" applyNumberFormat="1" applyFont="1" applyFill="1" applyBorder="1" applyAlignment="1" applyProtection="1">
      <alignment horizontal="right"/>
      <protection/>
    </xf>
    <xf numFmtId="199" fontId="15" fillId="0" borderId="31" xfId="0" applyNumberFormat="1" applyFont="1" applyFill="1" applyBorder="1" applyAlignment="1" applyProtection="1">
      <alignment horizontal="right"/>
      <protection/>
    </xf>
    <xf numFmtId="199" fontId="16" fillId="0" borderId="14" xfId="0" applyNumberFormat="1" applyFont="1" applyFill="1" applyBorder="1" applyAlignment="1" applyProtection="1">
      <alignment horizontal="right" vertical="center"/>
      <protection locked="0"/>
    </xf>
    <xf numFmtId="199" fontId="16" fillId="0" borderId="16" xfId="0" applyNumberFormat="1" applyFont="1" applyFill="1" applyBorder="1" applyAlignment="1" applyProtection="1">
      <alignment horizontal="right" vertical="center"/>
      <protection locked="0"/>
    </xf>
    <xf numFmtId="199" fontId="16" fillId="0" borderId="52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 applyProtection="1" quotePrefix="1">
      <alignment wrapText="1"/>
      <protection/>
    </xf>
    <xf numFmtId="0" fontId="61" fillId="0" borderId="0" xfId="0" applyFont="1" applyFill="1" applyBorder="1" applyAlignment="1" applyProtection="1" quotePrefix="1">
      <alignment horizontal="center" wrapText="1"/>
      <protection/>
    </xf>
    <xf numFmtId="0" fontId="52" fillId="0" borderId="0" xfId="0" applyFont="1" applyFill="1" applyBorder="1" applyAlignment="1" applyProtection="1">
      <alignment horizontal="left" wrapText="1"/>
      <protection/>
    </xf>
    <xf numFmtId="0" fontId="52" fillId="0" borderId="33" xfId="0" applyFont="1" applyFill="1" applyBorder="1" applyAlignment="1" applyProtection="1">
      <alignment horizontal="left" wrapText="1"/>
      <protection/>
    </xf>
    <xf numFmtId="0" fontId="52" fillId="0" borderId="41" xfId="0" applyFont="1" applyFill="1" applyBorder="1" applyAlignment="1" applyProtection="1">
      <alignment horizontal="left" wrapText="1"/>
      <protection/>
    </xf>
    <xf numFmtId="0" fontId="15" fillId="0" borderId="41" xfId="0" applyFont="1" applyFill="1" applyBorder="1" applyAlignment="1" applyProtection="1">
      <alignment horizontal="left" wrapText="1"/>
      <protection/>
    </xf>
    <xf numFmtId="0" fontId="15" fillId="0" borderId="34" xfId="0" applyFont="1" applyFill="1" applyBorder="1" applyAlignment="1" applyProtection="1">
      <alignment horizontal="left" wrapText="1"/>
      <protection/>
    </xf>
    <xf numFmtId="206" fontId="10" fillId="0" borderId="2" xfId="0" applyNumberFormat="1" applyFont="1" applyFill="1" applyBorder="1" applyAlignment="1" applyProtection="1">
      <alignment vertical="center"/>
      <protection/>
    </xf>
    <xf numFmtId="206" fontId="9" fillId="0" borderId="0" xfId="0" applyNumberFormat="1" applyFont="1" applyFill="1" applyBorder="1" applyAlignment="1" applyProtection="1">
      <alignment vertical="center"/>
      <protection/>
    </xf>
    <xf numFmtId="206" fontId="10" fillId="0" borderId="1" xfId="0" applyNumberFormat="1" applyFont="1" applyFill="1" applyBorder="1" applyAlignment="1" applyProtection="1">
      <alignment horizontal="center" vertical="center"/>
      <protection/>
    </xf>
    <xf numFmtId="206" fontId="10" fillId="0" borderId="1" xfId="0" applyNumberFormat="1" applyFont="1" applyFill="1" applyBorder="1" applyAlignment="1">
      <alignment horizontal="center" vertical="center"/>
    </xf>
    <xf numFmtId="206" fontId="10" fillId="0" borderId="3" xfId="0" applyNumberFormat="1" applyFont="1" applyFill="1" applyBorder="1" applyAlignment="1">
      <alignment vertical="center"/>
    </xf>
    <xf numFmtId="206" fontId="10" fillId="0" borderId="2" xfId="0" applyNumberFormat="1" applyFont="1" applyFill="1" applyBorder="1" applyAlignment="1">
      <alignment vertical="center"/>
    </xf>
    <xf numFmtId="206" fontId="10" fillId="0" borderId="3" xfId="0" applyNumberFormat="1" applyFont="1" applyFill="1" applyBorder="1" applyAlignment="1" applyProtection="1">
      <alignment vertical="center"/>
      <protection/>
    </xf>
    <xf numFmtId="206" fontId="9" fillId="0" borderId="2" xfId="0" applyNumberFormat="1" applyFont="1" applyFill="1" applyBorder="1" applyAlignment="1" applyProtection="1">
      <alignment vertical="center"/>
      <protection/>
    </xf>
    <xf numFmtId="206" fontId="10" fillId="0" borderId="0" xfId="0" applyNumberFormat="1" applyFont="1" applyFill="1" applyBorder="1" applyAlignment="1" applyProtection="1">
      <alignment vertical="center"/>
      <protection/>
    </xf>
    <xf numFmtId="206" fontId="10" fillId="0" borderId="5" xfId="0" applyNumberFormat="1" applyFont="1" applyFill="1" applyBorder="1" applyAlignment="1" applyProtection="1">
      <alignment vertical="center"/>
      <protection/>
    </xf>
    <xf numFmtId="206" fontId="10" fillId="0" borderId="1" xfId="0" applyNumberFormat="1" applyFont="1" applyFill="1" applyBorder="1" applyAlignment="1" applyProtection="1">
      <alignment vertical="center"/>
      <protection/>
    </xf>
    <xf numFmtId="206" fontId="10" fillId="0" borderId="0" xfId="0" applyNumberFormat="1" applyFont="1" applyFill="1" applyBorder="1" applyAlignment="1">
      <alignment vertical="center"/>
    </xf>
    <xf numFmtId="206" fontId="10" fillId="0" borderId="1" xfId="0" applyNumberFormat="1" applyFont="1" applyFill="1" applyBorder="1" applyAlignment="1">
      <alignment vertical="center"/>
    </xf>
    <xf numFmtId="206" fontId="9" fillId="0" borderId="0" xfId="0" applyNumberFormat="1" applyFont="1" applyFill="1" applyBorder="1" applyAlignment="1">
      <alignment vertical="center"/>
    </xf>
    <xf numFmtId="206" fontId="9" fillId="0" borderId="5" xfId="0" applyNumberFormat="1" applyFont="1" applyFill="1" applyBorder="1" applyAlignment="1">
      <alignment vertical="center"/>
    </xf>
    <xf numFmtId="206" fontId="9" fillId="0" borderId="1" xfId="0" applyNumberFormat="1" applyFont="1" applyFill="1" applyBorder="1" applyAlignment="1">
      <alignment vertical="center"/>
    </xf>
    <xf numFmtId="206" fontId="9" fillId="0" borderId="5" xfId="0" applyNumberFormat="1" applyFont="1" applyFill="1" applyBorder="1" applyAlignment="1" applyProtection="1">
      <alignment vertical="center"/>
      <protection/>
    </xf>
    <xf numFmtId="206" fontId="9" fillId="0" borderId="1" xfId="0" applyNumberFormat="1" applyFont="1" applyFill="1" applyBorder="1" applyAlignment="1" applyProtection="1">
      <alignment vertical="center"/>
      <protection/>
    </xf>
    <xf numFmtId="206" fontId="9" fillId="0" borderId="8" xfId="0" applyNumberFormat="1" applyFont="1" applyFill="1" applyBorder="1" applyAlignment="1" applyProtection="1">
      <alignment vertical="center"/>
      <protection/>
    </xf>
    <xf numFmtId="206" fontId="9" fillId="0" borderId="6" xfId="0" applyNumberFormat="1" applyFont="1" applyFill="1" applyBorder="1" applyAlignment="1" applyProtection="1">
      <alignment vertical="center"/>
      <protection/>
    </xf>
    <xf numFmtId="206" fontId="9" fillId="0" borderId="4" xfId="0" applyNumberFormat="1" applyFont="1" applyFill="1" applyBorder="1" applyAlignment="1" applyProtection="1">
      <alignment vertical="center"/>
      <protection/>
    </xf>
    <xf numFmtId="206" fontId="9" fillId="0" borderId="3" xfId="0" applyNumberFormat="1" applyFont="1" applyFill="1" applyBorder="1" applyAlignment="1" applyProtection="1">
      <alignment vertical="center"/>
      <protection/>
    </xf>
    <xf numFmtId="206" fontId="9" fillId="0" borderId="11" xfId="0" applyNumberFormat="1" applyFont="1" applyFill="1" applyBorder="1" applyAlignment="1" applyProtection="1">
      <alignment vertical="center"/>
      <protection/>
    </xf>
    <xf numFmtId="206" fontId="9" fillId="0" borderId="4" xfId="0" applyNumberFormat="1" applyFont="1" applyFill="1" applyBorder="1" applyAlignment="1">
      <alignment vertical="center"/>
    </xf>
    <xf numFmtId="206" fontId="9" fillId="0" borderId="10" xfId="0" applyNumberFormat="1" applyFont="1" applyFill="1" applyBorder="1" applyAlignment="1">
      <alignment vertical="center"/>
    </xf>
    <xf numFmtId="206" fontId="10" fillId="0" borderId="4" xfId="0" applyNumberFormat="1" applyFont="1" applyFill="1" applyBorder="1" applyAlignment="1" applyProtection="1">
      <alignment vertical="center"/>
      <protection/>
    </xf>
    <xf numFmtId="206" fontId="10" fillId="0" borderId="4" xfId="0" applyNumberFormat="1" applyFont="1" applyFill="1" applyBorder="1" applyAlignment="1">
      <alignment vertical="center"/>
    </xf>
    <xf numFmtId="206" fontId="9" fillId="0" borderId="11" xfId="0" applyNumberFormat="1" applyFont="1" applyFill="1" applyBorder="1" applyAlignment="1">
      <alignment vertical="center"/>
    </xf>
    <xf numFmtId="206" fontId="9" fillId="0" borderId="3" xfId="0" applyNumberFormat="1" applyFont="1" applyBorder="1" applyAlignment="1" applyProtection="1">
      <alignment horizontal="right" vertical="center"/>
      <protection/>
    </xf>
    <xf numFmtId="206" fontId="9" fillId="0" borderId="4" xfId="0" applyNumberFormat="1" applyFont="1" applyBorder="1" applyAlignment="1" applyProtection="1">
      <alignment horizontal="right" vertical="center"/>
      <protection/>
    </xf>
    <xf numFmtId="206" fontId="9" fillId="0" borderId="11" xfId="0" applyNumberFormat="1" applyFont="1" applyBorder="1" applyAlignment="1" applyProtection="1">
      <alignment horizontal="right" vertical="center"/>
      <protection/>
    </xf>
    <xf numFmtId="206" fontId="9" fillId="0" borderId="3" xfId="0" applyNumberFormat="1" applyFont="1" applyFill="1" applyBorder="1" applyAlignment="1" applyProtection="1">
      <alignment horizontal="right" vertical="center"/>
      <protection/>
    </xf>
    <xf numFmtId="206" fontId="9" fillId="0" borderId="10" xfId="0" applyNumberFormat="1" applyFont="1" applyBorder="1" applyAlignment="1" applyProtection="1">
      <alignment horizontal="right" vertical="center"/>
      <protection/>
    </xf>
    <xf numFmtId="206" fontId="9" fillId="0" borderId="4" xfId="0" applyNumberFormat="1" applyFont="1" applyBorder="1" applyAlignment="1">
      <alignment horizontal="right" vertical="center"/>
    </xf>
    <xf numFmtId="206" fontId="9" fillId="0" borderId="3" xfId="0" applyNumberFormat="1" applyFont="1" applyBorder="1" applyAlignment="1">
      <alignment horizontal="right" vertical="center"/>
    </xf>
    <xf numFmtId="206" fontId="9" fillId="0" borderId="42" xfId="0" applyNumberFormat="1" applyFont="1" applyBorder="1" applyAlignment="1" applyProtection="1">
      <alignment horizontal="right" vertical="center"/>
      <protection/>
    </xf>
    <xf numFmtId="206" fontId="10" fillId="0" borderId="2" xfId="0" applyNumberFormat="1" applyFont="1" applyBorder="1" applyAlignment="1">
      <alignment horizontal="right" vertical="center"/>
    </xf>
    <xf numFmtId="206" fontId="9" fillId="0" borderId="0" xfId="0" applyNumberFormat="1" applyFont="1" applyBorder="1" applyAlignment="1">
      <alignment horizontal="right" vertical="center"/>
    </xf>
    <xf numFmtId="206" fontId="9" fillId="0" borderId="5" xfId="0" applyNumberFormat="1" applyFont="1" applyBorder="1" applyAlignment="1">
      <alignment horizontal="right" vertical="center"/>
    </xf>
    <xf numFmtId="206" fontId="9" fillId="0" borderId="2" xfId="0" applyNumberFormat="1" applyFont="1" applyFill="1" applyBorder="1" applyAlignment="1">
      <alignment horizontal="right" vertical="center"/>
    </xf>
    <xf numFmtId="206" fontId="9" fillId="0" borderId="1" xfId="0" applyNumberFormat="1" applyFont="1" applyBorder="1" applyAlignment="1">
      <alignment horizontal="right" vertical="center"/>
    </xf>
    <xf numFmtId="206" fontId="10" fillId="0" borderId="0" xfId="0" applyNumberFormat="1" applyFont="1" applyBorder="1" applyAlignment="1" applyProtection="1">
      <alignment horizontal="right" vertical="center"/>
      <protection/>
    </xf>
    <xf numFmtId="206" fontId="10" fillId="0" borderId="2" xfId="0" applyNumberFormat="1" applyFont="1" applyBorder="1" applyAlignment="1" applyProtection="1">
      <alignment horizontal="right" vertical="center"/>
      <protection/>
    </xf>
    <xf numFmtId="206" fontId="9" fillId="0" borderId="47" xfId="0" applyNumberFormat="1" applyFont="1" applyBorder="1" applyAlignment="1">
      <alignment horizontal="right" vertical="center"/>
    </xf>
    <xf numFmtId="206" fontId="9" fillId="0" borderId="2" xfId="0" applyNumberFormat="1" applyFont="1" applyBorder="1" applyAlignment="1" applyProtection="1">
      <alignment horizontal="right" vertical="center"/>
      <protection/>
    </xf>
    <xf numFmtId="206" fontId="9" fillId="0" borderId="0" xfId="0" applyNumberFormat="1" applyFont="1" applyBorder="1" applyAlignment="1" applyProtection="1">
      <alignment horizontal="right" vertical="center"/>
      <protection/>
    </xf>
    <xf numFmtId="206" fontId="9" fillId="0" borderId="5" xfId="0" applyNumberFormat="1" applyFont="1" applyBorder="1" applyAlignment="1" applyProtection="1">
      <alignment horizontal="right" vertical="center"/>
      <protection/>
    </xf>
    <xf numFmtId="206" fontId="9" fillId="0" borderId="5" xfId="0" applyNumberFormat="1" applyFont="1" applyFill="1" applyBorder="1" applyAlignment="1" applyProtection="1">
      <alignment horizontal="right" vertical="center"/>
      <protection/>
    </xf>
    <xf numFmtId="206" fontId="9" fillId="0" borderId="31" xfId="0" applyNumberFormat="1" applyFont="1" applyBorder="1" applyAlignment="1" applyProtection="1">
      <alignment horizontal="right" vertical="center"/>
      <protection/>
    </xf>
    <xf numFmtId="206" fontId="9" fillId="0" borderId="31" xfId="0" applyNumberFormat="1" applyFont="1" applyBorder="1" applyAlignment="1">
      <alignment horizontal="right" vertical="center"/>
    </xf>
    <xf numFmtId="206" fontId="10" fillId="0" borderId="5" xfId="0" applyNumberFormat="1" applyFont="1" applyBorder="1" applyAlignment="1" applyProtection="1">
      <alignment horizontal="right" vertical="center"/>
      <protection/>
    </xf>
    <xf numFmtId="206" fontId="10" fillId="0" borderId="0" xfId="0" applyNumberFormat="1" applyFont="1" applyFill="1" applyBorder="1" applyAlignment="1" applyProtection="1">
      <alignment horizontal="right" vertical="center"/>
      <protection/>
    </xf>
    <xf numFmtId="206" fontId="10" fillId="0" borderId="1" xfId="0" applyNumberFormat="1" applyFont="1" applyBorder="1" applyAlignment="1" applyProtection="1">
      <alignment horizontal="right" vertical="center"/>
      <protection/>
    </xf>
    <xf numFmtId="206" fontId="10" fillId="0" borderId="31" xfId="0" applyNumberFormat="1" applyFont="1" applyBorder="1" applyAlignment="1" applyProtection="1">
      <alignment horizontal="right" vertical="center"/>
      <protection/>
    </xf>
    <xf numFmtId="206" fontId="10" fillId="0" borderId="0" xfId="0" applyNumberFormat="1" applyFont="1" applyBorder="1" applyAlignment="1">
      <alignment horizontal="right" vertical="center"/>
    </xf>
    <xf numFmtId="206" fontId="9" fillId="0" borderId="2" xfId="0" applyNumberFormat="1" applyFont="1" applyFill="1" applyBorder="1" applyAlignment="1" applyProtection="1">
      <alignment horizontal="right" vertical="center"/>
      <protection/>
    </xf>
    <xf numFmtId="206" fontId="9" fillId="0" borderId="1" xfId="0" applyNumberFormat="1" applyFont="1" applyBorder="1" applyAlignment="1" applyProtection="1">
      <alignment horizontal="right" vertical="center"/>
      <protection/>
    </xf>
    <xf numFmtId="206" fontId="10" fillId="0" borderId="2" xfId="0" applyNumberFormat="1" applyFont="1" applyFill="1" applyBorder="1" applyAlignment="1" applyProtection="1">
      <alignment horizontal="right" vertical="center"/>
      <protection/>
    </xf>
    <xf numFmtId="206" fontId="9" fillId="0" borderId="0" xfId="0" applyNumberFormat="1" applyFont="1" applyFill="1" applyBorder="1" applyAlignment="1" applyProtection="1">
      <alignment horizontal="right" vertical="center"/>
      <protection/>
    </xf>
    <xf numFmtId="206" fontId="9" fillId="0" borderId="2" xfId="0" applyNumberFormat="1" applyFont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10" fillId="0" borderId="31" xfId="0" applyNumberFormat="1" applyFont="1" applyBorder="1" applyAlignment="1">
      <alignment horizontal="right" vertical="center"/>
    </xf>
    <xf numFmtId="206" fontId="9" fillId="0" borderId="0" xfId="0" applyNumberFormat="1" applyFont="1" applyBorder="1" applyAlignment="1">
      <alignment/>
    </xf>
    <xf numFmtId="206" fontId="9" fillId="0" borderId="5" xfId="0" applyNumberFormat="1" applyFont="1" applyBorder="1" applyAlignment="1">
      <alignment/>
    </xf>
    <xf numFmtId="17" fontId="9" fillId="0" borderId="0" xfId="0" applyNumberFormat="1" applyFont="1" applyFill="1" applyBorder="1" applyAlignment="1" quotePrefix="1">
      <alignment horizontal="right"/>
    </xf>
    <xf numFmtId="188" fontId="16" fillId="0" borderId="4" xfId="0" applyNumberFormat="1" applyFont="1" applyBorder="1" applyAlignment="1">
      <alignment/>
    </xf>
    <xf numFmtId="188" fontId="16" fillId="0" borderId="2" xfId="0" applyNumberFormat="1" applyFont="1" applyBorder="1" applyAlignment="1">
      <alignment/>
    </xf>
    <xf numFmtId="188" fontId="16" fillId="0" borderId="7" xfId="0" applyNumberFormat="1" applyFont="1" applyBorder="1" applyAlignment="1">
      <alignment vertical="center"/>
    </xf>
    <xf numFmtId="188" fontId="16" fillId="0" borderId="0" xfId="0" applyNumberFormat="1" applyFont="1" applyBorder="1" applyAlignment="1">
      <alignment/>
    </xf>
    <xf numFmtId="0" fontId="13" fillId="0" borderId="0" xfId="0" applyFont="1" applyFill="1" applyBorder="1" applyAlignment="1" quotePrefix="1">
      <alignment/>
    </xf>
    <xf numFmtId="0" fontId="16" fillId="0" borderId="0" xfId="0" applyFont="1" applyFill="1" applyAlignment="1" applyProtection="1">
      <alignment/>
      <protection/>
    </xf>
    <xf numFmtId="198" fontId="16" fillId="0" borderId="37" xfId="0" applyNumberFormat="1" applyFont="1" applyFill="1" applyBorder="1" applyAlignment="1" applyProtection="1">
      <alignment horizontal="center" vertical="center"/>
      <protection/>
    </xf>
    <xf numFmtId="199" fontId="16" fillId="0" borderId="10" xfId="0" applyNumberFormat="1" applyFont="1" applyFill="1" applyBorder="1" applyAlignment="1" applyProtection="1">
      <alignment horizontal="right"/>
      <protection/>
    </xf>
    <xf numFmtId="199" fontId="16" fillId="0" borderId="1" xfId="0" applyNumberFormat="1" applyFont="1" applyFill="1" applyBorder="1" applyAlignment="1" applyProtection="1">
      <alignment horizontal="right"/>
      <protection/>
    </xf>
    <xf numFmtId="199" fontId="16" fillId="0" borderId="9" xfId="0" applyNumberFormat="1" applyFont="1" applyFill="1" applyBorder="1" applyAlignment="1" applyProtection="1">
      <alignment horizontal="right"/>
      <protection/>
    </xf>
    <xf numFmtId="199" fontId="16" fillId="0" borderId="7" xfId="0" applyNumberFormat="1" applyFont="1" applyFill="1" applyBorder="1" applyAlignment="1" applyProtection="1">
      <alignment horizontal="right"/>
      <protection/>
    </xf>
    <xf numFmtId="207" fontId="10" fillId="0" borderId="1" xfId="0" applyNumberFormat="1" applyFont="1" applyBorder="1" applyAlignment="1">
      <alignment horizontal="right"/>
    </xf>
    <xf numFmtId="207" fontId="9" fillId="0" borderId="1" xfId="0" applyNumberFormat="1" applyFont="1" applyBorder="1" applyAlignment="1">
      <alignment horizontal="right"/>
    </xf>
    <xf numFmtId="207" fontId="9" fillId="0" borderId="31" xfId="0" applyNumberFormat="1" applyFont="1" applyBorder="1" applyAlignment="1">
      <alignment horizontal="right"/>
    </xf>
    <xf numFmtId="207" fontId="15" fillId="0" borderId="1" xfId="0" applyNumberFormat="1" applyFont="1" applyFill="1" applyBorder="1" applyAlignment="1">
      <alignment horizontal="right"/>
    </xf>
    <xf numFmtId="207" fontId="15" fillId="0" borderId="31" xfId="0" applyNumberFormat="1" applyFont="1" applyFill="1" applyBorder="1" applyAlignment="1">
      <alignment horizontal="right"/>
    </xf>
    <xf numFmtId="207" fontId="10" fillId="0" borderId="1" xfId="0" applyNumberFormat="1" applyFont="1" applyFill="1" applyBorder="1" applyAlignment="1">
      <alignment horizontal="right"/>
    </xf>
    <xf numFmtId="207" fontId="9" fillId="0" borderId="1" xfId="0" applyNumberFormat="1" applyFont="1" applyFill="1" applyBorder="1" applyAlignment="1">
      <alignment horizontal="right"/>
    </xf>
    <xf numFmtId="207" fontId="9" fillId="0" borderId="31" xfId="0" applyNumberFormat="1" applyFont="1" applyFill="1" applyBorder="1" applyAlignment="1">
      <alignment horizontal="right"/>
    </xf>
    <xf numFmtId="207" fontId="9" fillId="0" borderId="1" xfId="0" applyNumberFormat="1" applyFont="1" applyBorder="1" applyAlignment="1">
      <alignment horizontal="right" vertical="center"/>
    </xf>
    <xf numFmtId="207" fontId="9" fillId="0" borderId="31" xfId="0" applyNumberFormat="1" applyFont="1" applyBorder="1" applyAlignment="1">
      <alignment horizontal="right" vertical="center"/>
    </xf>
    <xf numFmtId="207" fontId="10" fillId="0" borderId="2" xfId="0" applyNumberFormat="1" applyFont="1" applyBorder="1" applyAlignment="1" applyProtection="1">
      <alignment horizontal="fill"/>
      <protection/>
    </xf>
    <xf numFmtId="207" fontId="9" fillId="0" borderId="1" xfId="0" applyNumberFormat="1" applyFont="1" applyBorder="1" applyAlignment="1">
      <alignment/>
    </xf>
    <xf numFmtId="207" fontId="10" fillId="0" borderId="6" xfId="0" applyNumberFormat="1" applyFont="1" applyBorder="1" applyAlignment="1" applyProtection="1">
      <alignment vertical="center"/>
      <protection/>
    </xf>
    <xf numFmtId="207" fontId="10" fillId="0" borderId="9" xfId="0" applyNumberFormat="1" applyFont="1" applyBorder="1" applyAlignment="1" applyProtection="1">
      <alignment vertical="center"/>
      <protection/>
    </xf>
    <xf numFmtId="207" fontId="10" fillId="0" borderId="31" xfId="0" applyNumberFormat="1" applyFont="1" applyBorder="1" applyAlignment="1" applyProtection="1">
      <alignment vertical="center"/>
      <protection/>
    </xf>
    <xf numFmtId="207" fontId="10" fillId="0" borderId="16" xfId="0" applyNumberFormat="1" applyFont="1" applyBorder="1" applyAlignment="1">
      <alignment horizontal="right" vertical="center"/>
    </xf>
    <xf numFmtId="207" fontId="10" fillId="0" borderId="16" xfId="0" applyNumberFormat="1" applyFont="1" applyBorder="1" applyAlignment="1">
      <alignment vertical="center"/>
    </xf>
    <xf numFmtId="207" fontId="10" fillId="0" borderId="36" xfId="0" applyNumberFormat="1" applyFont="1" applyBorder="1" applyAlignment="1">
      <alignment vertical="center"/>
    </xf>
    <xf numFmtId="0" fontId="9" fillId="0" borderId="0" xfId="16" applyNumberFormat="1" applyFont="1" applyBorder="1" applyAlignment="1" applyProtection="1">
      <alignment horizontal="right" vertical="center"/>
      <protection/>
    </xf>
    <xf numFmtId="0" fontId="9" fillId="0" borderId="0" xfId="16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 wrapText="1"/>
      <protection/>
    </xf>
    <xf numFmtId="168" fontId="10" fillId="0" borderId="1" xfId="0" applyNumberFormat="1" applyFont="1" applyBorder="1" applyAlignment="1" applyProtection="1">
      <alignment vertical="center"/>
      <protection/>
    </xf>
    <xf numFmtId="0" fontId="19" fillId="0" borderId="5" xfId="0" applyFont="1" applyBorder="1" applyAlignment="1">
      <alignment vertical="center"/>
    </xf>
    <xf numFmtId="0" fontId="61" fillId="0" borderId="35" xfId="0" applyFont="1" applyFill="1" applyBorder="1" applyAlignment="1" applyProtection="1">
      <alignment horizontal="left" wrapText="1"/>
      <protection/>
    </xf>
    <xf numFmtId="0" fontId="16" fillId="0" borderId="60" xfId="0" applyFont="1" applyFill="1" applyBorder="1" applyAlignment="1" applyProtection="1">
      <alignment wrapText="1"/>
      <protection/>
    </xf>
    <xf numFmtId="199" fontId="16" fillId="0" borderId="61" xfId="0" applyNumberFormat="1" applyFont="1" applyFill="1" applyBorder="1" applyAlignment="1" applyProtection="1">
      <alignment horizontal="right"/>
      <protection/>
    </xf>
    <xf numFmtId="199" fontId="16" fillId="0" borderId="62" xfId="0" applyNumberFormat="1" applyFont="1" applyFill="1" applyBorder="1" applyAlignment="1" applyProtection="1">
      <alignment horizontal="right"/>
      <protection/>
    </xf>
    <xf numFmtId="179" fontId="15" fillId="0" borderId="49" xfId="0" applyNumberFormat="1" applyFont="1" applyBorder="1" applyAlignment="1">
      <alignment vertical="top"/>
    </xf>
    <xf numFmtId="211" fontId="10" fillId="0" borderId="2" xfId="0" applyNumberFormat="1" applyFont="1" applyBorder="1" applyAlignment="1" applyProtection="1">
      <alignment horizontal="right" vertical="center"/>
      <protection/>
    </xf>
    <xf numFmtId="211" fontId="10" fillId="0" borderId="0" xfId="0" applyNumberFormat="1" applyFont="1" applyBorder="1" applyAlignment="1" applyProtection="1">
      <alignment horizontal="right" vertical="center"/>
      <protection/>
    </xf>
    <xf numFmtId="211" fontId="10" fillId="0" borderId="5" xfId="0" applyNumberFormat="1" applyFont="1" applyBorder="1" applyAlignment="1" applyProtection="1">
      <alignment horizontal="right" vertical="center"/>
      <protection/>
    </xf>
    <xf numFmtId="211" fontId="10" fillId="0" borderId="1" xfId="0" applyNumberFormat="1" applyFont="1" applyBorder="1" applyAlignment="1" applyProtection="1">
      <alignment horizontal="right" vertical="center"/>
      <protection/>
    </xf>
    <xf numFmtId="211" fontId="10" fillId="0" borderId="31" xfId="0" applyNumberFormat="1" applyFont="1" applyBorder="1" applyAlignment="1">
      <alignment horizontal="right" vertical="center"/>
    </xf>
    <xf numFmtId="211" fontId="9" fillId="0" borderId="2" xfId="0" applyNumberFormat="1" applyFont="1" applyBorder="1" applyAlignment="1">
      <alignment horizontal="right" vertical="center"/>
    </xf>
    <xf numFmtId="211" fontId="9" fillId="0" borderId="0" xfId="0" applyNumberFormat="1" applyFont="1" applyBorder="1" applyAlignment="1">
      <alignment horizontal="right" vertical="center"/>
    </xf>
    <xf numFmtId="211" fontId="9" fillId="0" borderId="5" xfId="0" applyNumberFormat="1" applyFont="1" applyBorder="1" applyAlignment="1">
      <alignment horizontal="right" vertical="center"/>
    </xf>
    <xf numFmtId="211" fontId="9" fillId="0" borderId="1" xfId="0" applyNumberFormat="1" applyFont="1" applyBorder="1" applyAlignment="1">
      <alignment horizontal="right" vertical="center"/>
    </xf>
    <xf numFmtId="211" fontId="9" fillId="0" borderId="31" xfId="0" applyNumberFormat="1" applyFont="1" applyBorder="1" applyAlignment="1">
      <alignment horizontal="right" vertical="center"/>
    </xf>
    <xf numFmtId="211" fontId="9" fillId="0" borderId="31" xfId="16" applyNumberFormat="1" applyFont="1" applyBorder="1" applyAlignment="1" applyProtection="1">
      <alignment vertical="center"/>
      <protection/>
    </xf>
    <xf numFmtId="211" fontId="9" fillId="0" borderId="18" xfId="0" applyNumberFormat="1" applyFont="1" applyBorder="1" applyAlignment="1">
      <alignment horizontal="right" vertical="center"/>
    </xf>
    <xf numFmtId="211" fontId="9" fillId="0" borderId="17" xfId="0" applyNumberFormat="1" applyFont="1" applyBorder="1" applyAlignment="1">
      <alignment horizontal="right" vertical="center"/>
    </xf>
    <xf numFmtId="211" fontId="10" fillId="0" borderId="20" xfId="0" applyNumberFormat="1" applyFont="1" applyBorder="1" applyAlignment="1" applyProtection="1">
      <alignment horizontal="right" vertical="center"/>
      <protection/>
    </xf>
    <xf numFmtId="211" fontId="9" fillId="0" borderId="20" xfId="0" applyNumberFormat="1" applyFont="1" applyBorder="1" applyAlignment="1">
      <alignment horizontal="right" vertical="center"/>
    </xf>
    <xf numFmtId="211" fontId="9" fillId="0" borderId="19" xfId="0" applyNumberFormat="1" applyFont="1" applyBorder="1" applyAlignment="1">
      <alignment horizontal="right" vertical="center"/>
    </xf>
    <xf numFmtId="211" fontId="9" fillId="0" borderId="17" xfId="0" applyNumberFormat="1" applyFont="1" applyBorder="1" applyAlignment="1">
      <alignment vertical="center"/>
    </xf>
    <xf numFmtId="211" fontId="9" fillId="0" borderId="18" xfId="0" applyNumberFormat="1" applyFont="1" applyBorder="1" applyAlignment="1">
      <alignment vertical="center"/>
    </xf>
    <xf numFmtId="211" fontId="9" fillId="0" borderId="20" xfId="0" applyNumberFormat="1" applyFont="1" applyBorder="1" applyAlignment="1">
      <alignment vertical="center"/>
    </xf>
    <xf numFmtId="211" fontId="9" fillId="0" borderId="45" xfId="0" applyNumberFormat="1" applyFont="1" applyBorder="1" applyAlignment="1">
      <alignment horizontal="right" vertical="center"/>
    </xf>
    <xf numFmtId="211" fontId="9" fillId="0" borderId="0" xfId="0" applyNumberFormat="1" applyFont="1" applyBorder="1" applyAlignment="1">
      <alignment vertical="center"/>
    </xf>
    <xf numFmtId="211" fontId="9" fillId="0" borderId="0" xfId="0" applyNumberFormat="1" applyFont="1" applyBorder="1" applyAlignment="1">
      <alignment horizontal="centerContinuous" vertical="center"/>
    </xf>
    <xf numFmtId="211" fontId="9" fillId="0" borderId="0" xfId="0" applyNumberFormat="1" applyFont="1" applyAlignment="1">
      <alignment horizontal="right" vertical="center"/>
    </xf>
    <xf numFmtId="211" fontId="9" fillId="0" borderId="0" xfId="0" applyNumberFormat="1" applyFont="1" applyAlignment="1">
      <alignment vertical="center"/>
    </xf>
    <xf numFmtId="211" fontId="32" fillId="0" borderId="23" xfId="0" applyNumberFormat="1" applyFont="1" applyBorder="1" applyAlignment="1" applyProtection="1">
      <alignment horizontal="centerContinuous" vertical="center"/>
      <protection/>
    </xf>
    <xf numFmtId="211" fontId="41" fillId="0" borderId="24" xfId="0" applyNumberFormat="1" applyFont="1" applyBorder="1" applyAlignment="1" applyProtection="1">
      <alignment horizontal="centerContinuous" vertical="center"/>
      <protection/>
    </xf>
    <xf numFmtId="211" fontId="32" fillId="0" borderId="25" xfId="0" applyNumberFormat="1" applyFont="1" applyBorder="1" applyAlignment="1">
      <alignment horizontal="centerContinuous" vertical="center"/>
    </xf>
    <xf numFmtId="211" fontId="32" fillId="0" borderId="39" xfId="0" applyNumberFormat="1" applyFont="1" applyBorder="1" applyAlignment="1">
      <alignment horizontal="centerContinuous" vertical="center"/>
    </xf>
    <xf numFmtId="211" fontId="41" fillId="0" borderId="25" xfId="0" applyNumberFormat="1" applyFont="1" applyBorder="1" applyAlignment="1">
      <alignment horizontal="centerContinuous" vertical="center"/>
    </xf>
    <xf numFmtId="211" fontId="41" fillId="0" borderId="39" xfId="0" applyNumberFormat="1" applyFont="1" applyBorder="1" applyAlignment="1">
      <alignment horizontal="centerContinuous" vertical="center"/>
    </xf>
    <xf numFmtId="211" fontId="41" fillId="0" borderId="40" xfId="0" applyNumberFormat="1" applyFont="1" applyBorder="1" applyAlignment="1">
      <alignment horizontal="centerContinuous" vertical="center"/>
    </xf>
    <xf numFmtId="211" fontId="32" fillId="0" borderId="10" xfId="0" applyNumberFormat="1" applyFont="1" applyBorder="1" applyAlignment="1">
      <alignment vertical="center"/>
    </xf>
    <xf numFmtId="211" fontId="41" fillId="0" borderId="10" xfId="0" applyNumberFormat="1" applyFont="1" applyBorder="1" applyAlignment="1">
      <alignment vertical="center"/>
    </xf>
    <xf numFmtId="211" fontId="32" fillId="0" borderId="3" xfId="0" applyNumberFormat="1" applyFont="1" applyBorder="1" applyAlignment="1">
      <alignment vertical="center"/>
    </xf>
    <xf numFmtId="211" fontId="32" fillId="0" borderId="4" xfId="0" applyNumberFormat="1" applyFont="1" applyBorder="1" applyAlignment="1">
      <alignment vertical="center"/>
    </xf>
    <xf numFmtId="211" fontId="32" fillId="0" borderId="1" xfId="0" applyNumberFormat="1" applyFont="1" applyBorder="1" applyAlignment="1" applyProtection="1">
      <alignment horizontal="centerContinuous" vertical="center"/>
      <protection/>
    </xf>
    <xf numFmtId="211" fontId="32" fillId="0" borderId="3" xfId="0" applyNumberFormat="1" applyFont="1" applyBorder="1" applyAlignment="1" applyProtection="1">
      <alignment horizontal="left" vertical="center"/>
      <protection/>
    </xf>
    <xf numFmtId="211" fontId="32" fillId="0" borderId="4" xfId="0" applyNumberFormat="1" applyFont="1" applyBorder="1" applyAlignment="1">
      <alignment horizontal="left" vertical="center"/>
    </xf>
    <xf numFmtId="211" fontId="32" fillId="0" borderId="11" xfId="0" applyNumberFormat="1" applyFont="1" applyBorder="1" applyAlignment="1">
      <alignment horizontal="left" vertical="center"/>
    </xf>
    <xf numFmtId="211" fontId="32" fillId="0" borderId="10" xfId="0" applyNumberFormat="1" applyFont="1" applyBorder="1" applyAlignment="1">
      <alignment horizontal="centerContinuous" vertical="center"/>
    </xf>
    <xf numFmtId="211" fontId="41" fillId="0" borderId="10" xfId="0" applyNumberFormat="1" applyFont="1" applyBorder="1" applyAlignment="1">
      <alignment horizontal="centerContinuous" vertical="center"/>
    </xf>
    <xf numFmtId="211" fontId="32" fillId="0" borderId="10" xfId="0" applyNumberFormat="1" applyFont="1" applyBorder="1" applyAlignment="1">
      <alignment horizontal="center" vertical="center"/>
    </xf>
    <xf numFmtId="211" fontId="32" fillId="0" borderId="4" xfId="0" applyNumberFormat="1" applyFont="1" applyBorder="1" applyAlignment="1" applyProtection="1">
      <alignment horizontal="centerContinuous" vertical="center"/>
      <protection/>
    </xf>
    <xf numFmtId="211" fontId="32" fillId="0" borderId="4" xfId="0" applyNumberFormat="1" applyFont="1" applyBorder="1" applyAlignment="1">
      <alignment horizontal="centerContinuous" vertical="center"/>
    </xf>
    <xf numFmtId="211" fontId="32" fillId="0" borderId="11" xfId="0" applyNumberFormat="1" applyFont="1" applyBorder="1" applyAlignment="1">
      <alignment horizontal="centerContinuous" vertical="center"/>
    </xf>
    <xf numFmtId="211" fontId="32" fillId="0" borderId="42" xfId="0" applyNumberFormat="1" applyFont="1" applyBorder="1" applyAlignment="1">
      <alignment horizontal="centerContinuous" vertical="center"/>
    </xf>
    <xf numFmtId="211" fontId="32" fillId="0" borderId="1" xfId="0" applyNumberFormat="1" applyFont="1" applyBorder="1" applyAlignment="1" applyProtection="1">
      <alignment horizontal="fill" vertical="center"/>
      <protection/>
    </xf>
    <xf numFmtId="211" fontId="41" fillId="0" borderId="1" xfId="0" applyNumberFormat="1" applyFont="1" applyBorder="1" applyAlignment="1" applyProtection="1">
      <alignment horizontal="fill" vertical="center"/>
      <protection/>
    </xf>
    <xf numFmtId="211" fontId="32" fillId="0" borderId="0" xfId="0" applyNumberFormat="1" applyFont="1" applyBorder="1" applyAlignment="1" applyProtection="1">
      <alignment horizontal="centerContinuous" vertical="center"/>
      <protection/>
    </xf>
    <xf numFmtId="211" fontId="41" fillId="0" borderId="0" xfId="0" applyNumberFormat="1" applyFont="1" applyBorder="1" applyAlignment="1" applyProtection="1">
      <alignment horizontal="centerContinuous" vertical="center"/>
      <protection/>
    </xf>
    <xf numFmtId="211" fontId="32" fillId="0" borderId="6" xfId="0" applyNumberFormat="1" applyFont="1" applyBorder="1" applyAlignment="1" applyProtection="1">
      <alignment horizontal="left" vertical="center"/>
      <protection/>
    </xf>
    <xf numFmtId="211" fontId="32" fillId="0" borderId="7" xfId="0" applyNumberFormat="1" applyFont="1" applyBorder="1" applyAlignment="1">
      <alignment horizontal="left" vertical="center"/>
    </xf>
    <xf numFmtId="211" fontId="32" fillId="0" borderId="8" xfId="0" applyNumberFormat="1" applyFont="1" applyBorder="1" applyAlignment="1">
      <alignment horizontal="left" vertical="center"/>
    </xf>
    <xf numFmtId="211" fontId="41" fillId="0" borderId="1" xfId="0" applyNumberFormat="1" applyFont="1" applyBorder="1" applyAlignment="1" applyProtection="1">
      <alignment horizontal="centerContinuous" vertical="center"/>
      <protection/>
    </xf>
    <xf numFmtId="211" fontId="32" fillId="0" borderId="1" xfId="0" applyNumberFormat="1" applyFont="1" applyBorder="1" applyAlignment="1" applyProtection="1">
      <alignment horizontal="center" vertical="center"/>
      <protection/>
    </xf>
    <xf numFmtId="211" fontId="32" fillId="0" borderId="7" xfId="0" applyNumberFormat="1" applyFont="1" applyBorder="1" applyAlignment="1" applyProtection="1">
      <alignment horizontal="centerContinuous" vertical="center"/>
      <protection/>
    </xf>
    <xf numFmtId="211" fontId="32" fillId="0" borderId="7" xfId="0" applyNumberFormat="1" applyFont="1" applyBorder="1" applyAlignment="1">
      <alignment horizontal="centerContinuous" vertical="center"/>
    </xf>
    <xf numFmtId="211" fontId="32" fillId="0" borderId="8" xfId="0" applyNumberFormat="1" applyFont="1" applyBorder="1" applyAlignment="1">
      <alignment horizontal="centerContinuous" vertical="center"/>
    </xf>
    <xf numFmtId="211" fontId="32" fillId="0" borderId="43" xfId="0" applyNumberFormat="1" applyFont="1" applyBorder="1" applyAlignment="1">
      <alignment horizontal="centerContinuous" vertical="center"/>
    </xf>
    <xf numFmtId="211" fontId="41" fillId="0" borderId="1" xfId="0" applyNumberFormat="1" applyFont="1" applyBorder="1" applyAlignment="1" applyProtection="1">
      <alignment horizontal="center" vertical="center"/>
      <protection/>
    </xf>
    <xf numFmtId="211" fontId="32" fillId="0" borderId="6" xfId="0" applyNumberFormat="1" applyFont="1" applyBorder="1" applyAlignment="1" applyProtection="1">
      <alignment horizontal="centerContinuous" vertical="center"/>
      <protection/>
    </xf>
    <xf numFmtId="211" fontId="32" fillId="0" borderId="1" xfId="0" applyNumberFormat="1" applyFont="1" applyBorder="1" applyAlignment="1">
      <alignment vertical="center"/>
    </xf>
    <xf numFmtId="211" fontId="41" fillId="0" borderId="1" xfId="0" applyNumberFormat="1" applyFont="1" applyBorder="1" applyAlignment="1">
      <alignment vertical="center"/>
    </xf>
    <xf numFmtId="211" fontId="32" fillId="0" borderId="1" xfId="0" applyNumberFormat="1" applyFont="1" applyBorder="1" applyAlignment="1">
      <alignment horizontal="centerContinuous" vertical="center"/>
    </xf>
    <xf numFmtId="211" fontId="41" fillId="0" borderId="1" xfId="0" applyNumberFormat="1" applyFont="1" applyBorder="1" applyAlignment="1">
      <alignment horizontal="centerContinuous" vertical="center"/>
    </xf>
    <xf numFmtId="211" fontId="32" fillId="0" borderId="11" xfId="0" applyNumberFormat="1" applyFont="1" applyBorder="1" applyAlignment="1" applyProtection="1">
      <alignment horizontal="centerContinuous" vertical="center"/>
      <protection/>
    </xf>
    <xf numFmtId="211" fontId="32" fillId="0" borderId="10" xfId="0" applyNumberFormat="1" applyFont="1" applyBorder="1" applyAlignment="1" applyProtection="1">
      <alignment horizontal="fill" vertical="center"/>
      <protection/>
    </xf>
    <xf numFmtId="211" fontId="41" fillId="0" borderId="10" xfId="0" applyNumberFormat="1" applyFont="1" applyBorder="1" applyAlignment="1" applyProtection="1">
      <alignment horizontal="centerContinuous" vertical="center"/>
      <protection/>
    </xf>
    <xf numFmtId="211" fontId="32" fillId="0" borderId="42" xfId="0" applyNumberFormat="1" applyFont="1" applyBorder="1" applyAlignment="1" applyProtection="1">
      <alignment horizontal="centerContinuous" vertical="center"/>
      <protection/>
    </xf>
    <xf numFmtId="211" fontId="32" fillId="0" borderId="11" xfId="0" applyNumberFormat="1" applyFont="1" applyBorder="1" applyAlignment="1" applyProtection="1">
      <alignment horizontal="fill" vertical="center"/>
      <protection/>
    </xf>
    <xf numFmtId="211" fontId="32" fillId="0" borderId="47" xfId="0" applyNumberFormat="1" applyFont="1" applyBorder="1" applyAlignment="1" applyProtection="1">
      <alignment horizontal="centerContinuous" vertical="center"/>
      <protection/>
    </xf>
    <xf numFmtId="211" fontId="32" fillId="0" borderId="5" xfId="0" applyNumberFormat="1" applyFont="1" applyBorder="1" applyAlignment="1" applyProtection="1">
      <alignment horizontal="center" vertical="center"/>
      <protection/>
    </xf>
    <xf numFmtId="211" fontId="32" fillId="0" borderId="5" xfId="0" applyNumberFormat="1" applyFont="1" applyBorder="1" applyAlignment="1">
      <alignment vertical="center"/>
    </xf>
    <xf numFmtId="211" fontId="32" fillId="0" borderId="1" xfId="0" applyNumberFormat="1" applyFont="1" applyBorder="1" applyAlignment="1">
      <alignment horizontal="center" vertical="center"/>
    </xf>
    <xf numFmtId="211" fontId="10" fillId="0" borderId="3" xfId="0" applyNumberFormat="1" applyFont="1" applyBorder="1" applyAlignment="1">
      <alignment vertical="center"/>
    </xf>
    <xf numFmtId="211" fontId="9" fillId="0" borderId="4" xfId="0" applyNumberFormat="1" applyFont="1" applyBorder="1" applyAlignment="1">
      <alignment vertical="center"/>
    </xf>
    <xf numFmtId="211" fontId="9" fillId="0" borderId="11" xfId="0" applyNumberFormat="1" applyFont="1" applyBorder="1" applyAlignment="1">
      <alignment vertical="center"/>
    </xf>
    <xf numFmtId="211" fontId="9" fillId="0" borderId="10" xfId="0" applyNumberFormat="1" applyFont="1" applyBorder="1" applyAlignment="1">
      <alignment horizontal="centerContinuous" vertical="center"/>
    </xf>
    <xf numFmtId="211" fontId="9" fillId="0" borderId="4" xfId="0" applyNumberFormat="1" applyFont="1" applyBorder="1" applyAlignment="1">
      <alignment horizontal="centerContinuous" vertical="center"/>
    </xf>
    <xf numFmtId="211" fontId="10" fillId="0" borderId="4" xfId="0" applyNumberFormat="1" applyFont="1" applyBorder="1" applyAlignment="1">
      <alignment horizontal="centerContinuous" vertical="center"/>
    </xf>
    <xf numFmtId="211" fontId="9" fillId="0" borderId="10" xfId="0" applyNumberFormat="1" applyFont="1" applyBorder="1" applyAlignment="1">
      <alignment horizontal="center" vertical="center"/>
    </xf>
    <xf numFmtId="211" fontId="9" fillId="0" borderId="29" xfId="0" applyNumberFormat="1" applyFont="1" applyBorder="1" applyAlignment="1" applyProtection="1">
      <alignment horizontal="centerContinuous" vertical="center"/>
      <protection/>
    </xf>
    <xf numFmtId="211" fontId="32" fillId="0" borderId="23" xfId="0" applyNumberFormat="1" applyFont="1" applyBorder="1" applyAlignment="1" applyProtection="1">
      <alignment horizontal="centerContinuous"/>
      <protection/>
    </xf>
    <xf numFmtId="211" fontId="32" fillId="0" borderId="3" xfId="0" applyNumberFormat="1" applyFont="1" applyBorder="1" applyAlignment="1" applyProtection="1">
      <alignment horizontal="centerContinuous" vertical="center"/>
      <protection/>
    </xf>
    <xf numFmtId="211" fontId="32" fillId="0" borderId="10" xfId="0" applyNumberFormat="1" applyFont="1" applyBorder="1" applyAlignment="1" applyProtection="1">
      <alignment horizontal="centerContinuous" vertical="center"/>
      <protection/>
    </xf>
    <xf numFmtId="211" fontId="32" fillId="0" borderId="9" xfId="0" applyNumberFormat="1" applyFont="1" applyBorder="1" applyAlignment="1">
      <alignment horizontal="centerContinuous" vertical="center"/>
    </xf>
    <xf numFmtId="211" fontId="32" fillId="0" borderId="30" xfId="0" applyNumberFormat="1" applyFont="1" applyBorder="1" applyAlignment="1" applyProtection="1">
      <alignment horizontal="centerContinuous" vertical="center"/>
      <protection/>
    </xf>
    <xf numFmtId="211" fontId="10" fillId="0" borderId="3" xfId="0" applyNumberFormat="1" applyFont="1" applyBorder="1" applyAlignment="1" applyProtection="1">
      <alignment horizontal="right" vertical="center"/>
      <protection/>
    </xf>
    <xf numFmtId="211" fontId="10" fillId="0" borderId="4" xfId="0" applyNumberFormat="1" applyFont="1" applyBorder="1" applyAlignment="1" applyProtection="1">
      <alignment horizontal="right" vertical="center"/>
      <protection/>
    </xf>
    <xf numFmtId="211" fontId="10" fillId="0" borderId="11" xfId="0" applyNumberFormat="1" applyFont="1" applyBorder="1" applyAlignment="1" applyProtection="1">
      <alignment horizontal="right" vertical="center"/>
      <protection/>
    </xf>
    <xf numFmtId="211" fontId="10" fillId="0" borderId="10" xfId="0" applyNumberFormat="1" applyFont="1" applyBorder="1" applyAlignment="1" applyProtection="1">
      <alignment horizontal="right" vertical="center"/>
      <protection/>
    </xf>
    <xf numFmtId="211" fontId="10" fillId="0" borderId="31" xfId="0" applyNumberFormat="1" applyFont="1" applyBorder="1" applyAlignment="1" applyProtection="1">
      <alignment horizontal="right" vertical="center"/>
      <protection/>
    </xf>
    <xf numFmtId="211" fontId="9" fillId="0" borderId="19" xfId="0" applyNumberFormat="1" applyFont="1" applyBorder="1" applyAlignment="1">
      <alignment vertical="center"/>
    </xf>
    <xf numFmtId="211" fontId="9" fillId="0" borderId="56" xfId="16" applyNumberFormat="1" applyFont="1" applyBorder="1" applyAlignment="1" applyProtection="1">
      <alignment vertical="center"/>
      <protection/>
    </xf>
    <xf numFmtId="211" fontId="9" fillId="0" borderId="0" xfId="0" applyNumberFormat="1" applyFont="1" applyAlignment="1">
      <alignment horizontal="centerContinuous" vertical="center"/>
    </xf>
    <xf numFmtId="211" fontId="9" fillId="0" borderId="0" xfId="16" applyNumberFormat="1" applyFont="1" applyBorder="1" applyAlignment="1" applyProtection="1">
      <alignment vertical="center"/>
      <protection/>
    </xf>
    <xf numFmtId="211" fontId="32" fillId="0" borderId="5" xfId="0" applyNumberFormat="1" applyFont="1" applyBorder="1" applyAlignment="1" applyProtection="1">
      <alignment horizontal="centerContinuous" vertical="center"/>
      <protection/>
    </xf>
    <xf numFmtId="211" fontId="32" fillId="0" borderId="5" xfId="0" applyNumberFormat="1" applyFont="1" applyBorder="1" applyAlignment="1">
      <alignment horizontal="centerContinuous" vertical="center"/>
    </xf>
    <xf numFmtId="211" fontId="41" fillId="0" borderId="9" xfId="0" applyNumberFormat="1" applyFont="1" applyBorder="1" applyAlignment="1">
      <alignment vertical="center"/>
    </xf>
    <xf numFmtId="211" fontId="32" fillId="0" borderId="9" xfId="0" applyNumberFormat="1" applyFont="1" applyBorder="1" applyAlignment="1">
      <alignment vertical="center"/>
    </xf>
    <xf numFmtId="211" fontId="32" fillId="0" borderId="8" xfId="0" applyNumberFormat="1" applyFont="1" applyBorder="1" applyAlignment="1">
      <alignment vertical="center"/>
    </xf>
    <xf numFmtId="211" fontId="41" fillId="0" borderId="9" xfId="0" applyNumberFormat="1" applyFont="1" applyBorder="1" applyAlignment="1">
      <alignment horizontal="centerContinuous" vertical="center"/>
    </xf>
    <xf numFmtId="211" fontId="9" fillId="0" borderId="45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horizontal="center" vertical="center"/>
    </xf>
    <xf numFmtId="211" fontId="10" fillId="0" borderId="0" xfId="0" applyNumberFormat="1" applyFont="1" applyBorder="1" applyAlignment="1" applyProtection="1">
      <alignment horizontal="centerContinuous" vertical="center"/>
      <protection/>
    </xf>
    <xf numFmtId="211" fontId="18" fillId="0" borderId="23" xfId="0" applyNumberFormat="1" applyFont="1" applyBorder="1" applyAlignment="1" applyProtection="1">
      <alignment horizontal="centerContinuous"/>
      <protection/>
    </xf>
    <xf numFmtId="211" fontId="19" fillId="0" borderId="24" xfId="0" applyNumberFormat="1" applyFont="1" applyBorder="1" applyAlignment="1" applyProtection="1">
      <alignment horizontal="centerContinuous" vertical="center"/>
      <protection/>
    </xf>
    <xf numFmtId="211" fontId="18" fillId="0" borderId="25" xfId="0" applyNumberFormat="1" applyFont="1" applyBorder="1" applyAlignment="1">
      <alignment horizontal="centerContinuous" vertical="center"/>
    </xf>
    <xf numFmtId="211" fontId="18" fillId="0" borderId="39" xfId="0" applyNumberFormat="1" applyFont="1" applyBorder="1" applyAlignment="1">
      <alignment horizontal="centerContinuous" vertical="center"/>
    </xf>
    <xf numFmtId="211" fontId="18" fillId="0" borderId="10" xfId="0" applyNumberFormat="1" applyFont="1" applyBorder="1" applyAlignment="1">
      <alignment vertical="center"/>
    </xf>
    <xf numFmtId="211" fontId="19" fillId="0" borderId="10" xfId="0" applyNumberFormat="1" applyFont="1" applyBorder="1" applyAlignment="1">
      <alignment vertical="center"/>
    </xf>
    <xf numFmtId="211" fontId="18" fillId="0" borderId="3" xfId="0" applyNumberFormat="1" applyFont="1" applyBorder="1" applyAlignment="1">
      <alignment vertical="center"/>
    </xf>
    <xf numFmtId="211" fontId="18" fillId="0" borderId="4" xfId="0" applyNumberFormat="1" applyFont="1" applyBorder="1" applyAlignment="1">
      <alignment vertical="center"/>
    </xf>
    <xf numFmtId="211" fontId="18" fillId="0" borderId="1" xfId="0" applyNumberFormat="1" applyFont="1" applyBorder="1" applyAlignment="1" applyProtection="1">
      <alignment horizontal="centerContinuous" vertical="center"/>
      <protection/>
    </xf>
    <xf numFmtId="211" fontId="18" fillId="0" borderId="10" xfId="0" applyNumberFormat="1" applyFont="1" applyBorder="1" applyAlignment="1">
      <alignment horizontal="centerContinuous" vertical="center"/>
    </xf>
    <xf numFmtId="211" fontId="19" fillId="0" borderId="10" xfId="0" applyNumberFormat="1" applyFont="1" applyBorder="1" applyAlignment="1">
      <alignment horizontal="centerContinuous" vertical="center"/>
    </xf>
    <xf numFmtId="211" fontId="18" fillId="0" borderId="10" xfId="0" applyNumberFormat="1" applyFont="1" applyBorder="1" applyAlignment="1">
      <alignment horizontal="center" vertical="center"/>
    </xf>
    <xf numFmtId="211" fontId="18" fillId="0" borderId="4" xfId="0" applyNumberFormat="1" applyFont="1" applyBorder="1" applyAlignment="1" applyProtection="1">
      <alignment horizontal="centerContinuous" vertical="center"/>
      <protection/>
    </xf>
    <xf numFmtId="211" fontId="18" fillId="0" borderId="4" xfId="0" applyNumberFormat="1" applyFont="1" applyBorder="1" applyAlignment="1">
      <alignment horizontal="centerContinuous" vertical="center"/>
    </xf>
    <xf numFmtId="211" fontId="18" fillId="0" borderId="42" xfId="0" applyNumberFormat="1" applyFont="1" applyBorder="1" applyAlignment="1">
      <alignment horizontal="centerContinuous" vertical="center"/>
    </xf>
    <xf numFmtId="211" fontId="18" fillId="0" borderId="1" xfId="0" applyNumberFormat="1" applyFont="1" applyBorder="1" applyAlignment="1" applyProtection="1">
      <alignment horizontal="fill" vertical="center"/>
      <protection/>
    </xf>
    <xf numFmtId="211" fontId="19" fillId="0" borderId="1" xfId="0" applyNumberFormat="1" applyFont="1" applyBorder="1" applyAlignment="1" applyProtection="1">
      <alignment horizontal="fill" vertical="center"/>
      <protection/>
    </xf>
    <xf numFmtId="211" fontId="18" fillId="0" borderId="0" xfId="0" applyNumberFormat="1" applyFont="1" applyBorder="1" applyAlignment="1" applyProtection="1">
      <alignment horizontal="centerContinuous" vertical="center"/>
      <protection/>
    </xf>
    <xf numFmtId="211" fontId="19" fillId="0" borderId="0" xfId="0" applyNumberFormat="1" applyFont="1" applyBorder="1" applyAlignment="1" applyProtection="1">
      <alignment horizontal="centerContinuous" vertical="center"/>
      <protection/>
    </xf>
    <xf numFmtId="211" fontId="19" fillId="0" borderId="1" xfId="0" applyNumberFormat="1" applyFont="1" applyBorder="1" applyAlignment="1" applyProtection="1">
      <alignment horizontal="centerContinuous" vertical="center"/>
      <protection/>
    </xf>
    <xf numFmtId="211" fontId="18" fillId="0" borderId="1" xfId="0" applyNumberFormat="1" applyFont="1" applyBorder="1" applyAlignment="1" applyProtection="1">
      <alignment horizontal="center" vertical="center"/>
      <protection/>
    </xf>
    <xf numFmtId="211" fontId="18" fillId="0" borderId="7" xfId="0" applyNumberFormat="1" applyFont="1" applyBorder="1" applyAlignment="1" applyProtection="1">
      <alignment horizontal="centerContinuous" vertical="center"/>
      <protection/>
    </xf>
    <xf numFmtId="211" fontId="18" fillId="0" borderId="7" xfId="0" applyNumberFormat="1" applyFont="1" applyBorder="1" applyAlignment="1">
      <alignment horizontal="centerContinuous" vertical="center"/>
    </xf>
    <xf numFmtId="211" fontId="18" fillId="0" borderId="43" xfId="0" applyNumberFormat="1" applyFont="1" applyBorder="1" applyAlignment="1">
      <alignment horizontal="centerContinuous" vertical="center"/>
    </xf>
    <xf numFmtId="211" fontId="19" fillId="0" borderId="1" xfId="0" applyNumberFormat="1" applyFont="1" applyBorder="1" applyAlignment="1" applyProtection="1">
      <alignment horizontal="center" vertical="center"/>
      <protection/>
    </xf>
    <xf numFmtId="211" fontId="18" fillId="0" borderId="6" xfId="0" applyNumberFormat="1" applyFont="1" applyBorder="1" applyAlignment="1" applyProtection="1">
      <alignment horizontal="centerContinuous" vertical="center"/>
      <protection/>
    </xf>
    <xf numFmtId="211" fontId="18" fillId="0" borderId="1" xfId="0" applyNumberFormat="1" applyFont="1" applyBorder="1" applyAlignment="1">
      <alignment vertical="center"/>
    </xf>
    <xf numFmtId="211" fontId="19" fillId="0" borderId="1" xfId="0" applyNumberFormat="1" applyFont="1" applyBorder="1" applyAlignment="1">
      <alignment vertical="center"/>
    </xf>
    <xf numFmtId="211" fontId="18" fillId="0" borderId="1" xfId="0" applyNumberFormat="1" applyFont="1" applyBorder="1" applyAlignment="1">
      <alignment horizontal="centerContinuous" vertical="center"/>
    </xf>
    <xf numFmtId="211" fontId="19" fillId="0" borderId="1" xfId="0" applyNumberFormat="1" applyFont="1" applyBorder="1" applyAlignment="1">
      <alignment horizontal="centerContinuous" vertical="center"/>
    </xf>
    <xf numFmtId="211" fontId="18" fillId="0" borderId="10" xfId="0" applyNumberFormat="1" applyFont="1" applyBorder="1" applyAlignment="1" applyProtection="1">
      <alignment horizontal="centerContinuous" vertical="center"/>
      <protection/>
    </xf>
    <xf numFmtId="211" fontId="18" fillId="0" borderId="10" xfId="0" applyNumberFormat="1" applyFont="1" applyBorder="1" applyAlignment="1" applyProtection="1">
      <alignment horizontal="fill" vertical="center"/>
      <protection/>
    </xf>
    <xf numFmtId="211" fontId="19" fillId="0" borderId="10" xfId="0" applyNumberFormat="1" applyFont="1" applyBorder="1" applyAlignment="1" applyProtection="1">
      <alignment horizontal="centerContinuous" vertical="center"/>
      <protection/>
    </xf>
    <xf numFmtId="211" fontId="18" fillId="0" borderId="29" xfId="0" applyNumberFormat="1" applyFont="1" applyBorder="1" applyAlignment="1" applyProtection="1">
      <alignment horizontal="center" vertical="center"/>
      <protection/>
    </xf>
    <xf numFmtId="211" fontId="18" fillId="0" borderId="11" xfId="0" applyNumberFormat="1" applyFont="1" applyBorder="1" applyAlignment="1" applyProtection="1">
      <alignment horizontal="fill" vertical="center"/>
      <protection/>
    </xf>
    <xf numFmtId="211" fontId="18" fillId="0" borderId="31" xfId="0" applyNumberFormat="1" applyFont="1" applyBorder="1" applyAlignment="1" applyProtection="1">
      <alignment horizontal="center" vertical="center"/>
      <protection/>
    </xf>
    <xf numFmtId="211" fontId="18" fillId="0" borderId="5" xfId="0" applyNumberFormat="1" applyFont="1" applyBorder="1" applyAlignment="1" applyProtection="1">
      <alignment horizontal="center" vertical="center"/>
      <protection/>
    </xf>
    <xf numFmtId="211" fontId="19" fillId="0" borderId="9" xfId="0" applyNumberFormat="1" applyFont="1" applyBorder="1" applyAlignment="1">
      <alignment vertical="center"/>
    </xf>
    <xf numFmtId="211" fontId="18" fillId="0" borderId="9" xfId="0" applyNumberFormat="1" applyFont="1" applyBorder="1" applyAlignment="1">
      <alignment vertical="center"/>
    </xf>
    <xf numFmtId="211" fontId="18" fillId="0" borderId="8" xfId="0" applyNumberFormat="1" applyFont="1" applyBorder="1" applyAlignment="1">
      <alignment vertical="center"/>
    </xf>
    <xf numFmtId="211" fontId="18" fillId="0" borderId="9" xfId="0" applyNumberFormat="1" applyFont="1" applyBorder="1" applyAlignment="1">
      <alignment horizontal="centerContinuous" vertical="center"/>
    </xf>
    <xf numFmtId="211" fontId="19" fillId="0" borderId="9" xfId="0" applyNumberFormat="1" applyFont="1" applyBorder="1" applyAlignment="1">
      <alignment horizontal="centerContinuous" vertical="center"/>
    </xf>
    <xf numFmtId="211" fontId="18" fillId="0" borderId="9" xfId="0" applyNumberFormat="1" applyFont="1" applyBorder="1" applyAlignment="1">
      <alignment horizontal="center" vertical="center"/>
    </xf>
    <xf numFmtId="211" fontId="18" fillId="0" borderId="30" xfId="0" applyNumberFormat="1" applyFont="1" applyBorder="1" applyAlignment="1" applyProtection="1">
      <alignment horizontal="center" vertical="center"/>
      <protection/>
    </xf>
    <xf numFmtId="211" fontId="10" fillId="0" borderId="0" xfId="0" applyNumberFormat="1" applyFont="1" applyBorder="1" applyAlignment="1">
      <alignment vertical="center"/>
    </xf>
    <xf numFmtId="211" fontId="9" fillId="0" borderId="3" xfId="0" applyNumberFormat="1" applyFont="1" applyBorder="1" applyAlignment="1">
      <alignment vertical="center"/>
    </xf>
    <xf numFmtId="211" fontId="10" fillId="0" borderId="3" xfId="0" applyNumberFormat="1" applyFont="1" applyBorder="1" applyAlignment="1">
      <alignment horizontal="centerContinuous" vertical="center"/>
    </xf>
    <xf numFmtId="211" fontId="9" fillId="0" borderId="3" xfId="0" applyNumberFormat="1" applyFont="1" applyBorder="1" applyAlignment="1">
      <alignment horizontal="center" vertical="center"/>
    </xf>
    <xf numFmtId="211" fontId="9" fillId="0" borderId="29" xfId="0" applyNumberFormat="1" applyFont="1" applyBorder="1" applyAlignment="1" applyProtection="1">
      <alignment horizontal="center" vertical="center"/>
      <protection/>
    </xf>
    <xf numFmtId="211" fontId="10" fillId="0" borderId="0" xfId="16" applyNumberFormat="1" applyFont="1" applyBorder="1" applyAlignment="1" applyProtection="1">
      <alignment horizontal="right" vertical="center"/>
      <protection/>
    </xf>
    <xf numFmtId="211" fontId="10" fillId="0" borderId="5" xfId="16" applyNumberFormat="1" applyFont="1" applyBorder="1" applyAlignment="1" applyProtection="1">
      <alignment horizontal="right" vertical="center"/>
      <protection/>
    </xf>
    <xf numFmtId="211" fontId="10" fillId="0" borderId="1" xfId="16" applyNumberFormat="1" applyFont="1" applyBorder="1" applyAlignment="1" applyProtection="1">
      <alignment horizontal="right" vertical="center"/>
      <protection/>
    </xf>
    <xf numFmtId="211" fontId="10" fillId="0" borderId="0" xfId="16" applyNumberFormat="1" applyFont="1" applyFill="1" applyBorder="1" applyAlignment="1" applyProtection="1">
      <alignment horizontal="right" vertical="center"/>
      <protection/>
    </xf>
    <xf numFmtId="211" fontId="10" fillId="0" borderId="2" xfId="16" applyNumberFormat="1" applyFont="1" applyFill="1" applyBorder="1" applyAlignment="1" applyProtection="1">
      <alignment horizontal="right" vertical="center"/>
      <protection/>
    </xf>
    <xf numFmtId="211" fontId="10" fillId="0" borderId="2" xfId="16" applyNumberFormat="1" applyFont="1" applyBorder="1" applyAlignment="1" applyProtection="1">
      <alignment horizontal="right" vertical="center"/>
      <protection/>
    </xf>
    <xf numFmtId="211" fontId="10" fillId="0" borderId="2" xfId="16" applyNumberFormat="1" applyFont="1" applyBorder="1" applyAlignment="1" applyProtection="1">
      <alignment vertical="center"/>
      <protection/>
    </xf>
    <xf numFmtId="211" fontId="10" fillId="0" borderId="31" xfId="16" applyNumberFormat="1" applyFont="1" applyBorder="1" applyAlignment="1" applyProtection="1">
      <alignment horizontal="right" vertical="center"/>
      <protection/>
    </xf>
    <xf numFmtId="211" fontId="10" fillId="0" borderId="0" xfId="0" applyNumberFormat="1" applyFont="1" applyBorder="1" applyAlignment="1">
      <alignment horizontal="right" vertical="center"/>
    </xf>
    <xf numFmtId="211" fontId="10" fillId="0" borderId="5" xfId="0" applyNumberFormat="1" applyFont="1" applyBorder="1" applyAlignment="1">
      <alignment horizontal="right" vertical="center"/>
    </xf>
    <xf numFmtId="211" fontId="10" fillId="0" borderId="2" xfId="0" applyNumberFormat="1" applyFont="1" applyBorder="1" applyAlignment="1">
      <alignment horizontal="right" vertical="center"/>
    </xf>
    <xf numFmtId="211" fontId="10" fillId="0" borderId="1" xfId="0" applyNumberFormat="1" applyFont="1" applyFill="1" applyBorder="1" applyAlignment="1" applyProtection="1">
      <alignment horizontal="right" vertical="center"/>
      <protection/>
    </xf>
    <xf numFmtId="211" fontId="10" fillId="0" borderId="2" xfId="0" applyNumberFormat="1" applyFont="1" applyFill="1" applyBorder="1" applyAlignment="1" applyProtection="1">
      <alignment horizontal="right" vertical="center"/>
      <protection/>
    </xf>
    <xf numFmtId="211" fontId="10" fillId="0" borderId="0" xfId="0" applyNumberFormat="1" applyFont="1" applyFill="1" applyBorder="1" applyAlignment="1" applyProtection="1">
      <alignment horizontal="right" vertical="center"/>
      <protection/>
    </xf>
    <xf numFmtId="211" fontId="10" fillId="0" borderId="5" xfId="0" applyNumberFormat="1" applyFont="1" applyFill="1" applyBorder="1" applyAlignment="1" applyProtection="1">
      <alignment horizontal="right" vertical="center"/>
      <protection/>
    </xf>
    <xf numFmtId="211" fontId="9" fillId="0" borderId="1" xfId="0" applyNumberFormat="1" applyFont="1" applyFill="1" applyBorder="1" applyAlignment="1">
      <alignment horizontal="right" vertical="center"/>
    </xf>
    <xf numFmtId="211" fontId="9" fillId="0" borderId="0" xfId="0" applyNumberFormat="1" applyFont="1" applyFill="1" applyBorder="1" applyAlignment="1">
      <alignment horizontal="right" vertical="center"/>
    </xf>
    <xf numFmtId="211" fontId="9" fillId="0" borderId="5" xfId="0" applyNumberFormat="1" applyFont="1" applyFill="1" applyBorder="1" applyAlignment="1">
      <alignment horizontal="right" vertical="center"/>
    </xf>
    <xf numFmtId="211" fontId="9" fillId="0" borderId="2" xfId="0" applyNumberFormat="1" applyFont="1" applyBorder="1" applyAlignment="1" applyProtection="1">
      <alignment horizontal="right" vertical="center"/>
      <protection/>
    </xf>
    <xf numFmtId="211" fontId="9" fillId="0" borderId="0" xfId="0" applyNumberFormat="1" applyFont="1" applyBorder="1" applyAlignment="1" applyProtection="1">
      <alignment horizontal="right" vertical="center"/>
      <protection/>
    </xf>
    <xf numFmtId="211" fontId="9" fillId="0" borderId="5" xfId="0" applyNumberFormat="1" applyFont="1" applyBorder="1" applyAlignment="1" applyProtection="1">
      <alignment horizontal="right" vertical="center"/>
      <protection/>
    </xf>
    <xf numFmtId="211" fontId="9" fillId="0" borderId="1" xfId="0" applyNumberFormat="1" applyFont="1" applyFill="1" applyBorder="1" applyAlignment="1" applyProtection="1">
      <alignment horizontal="right" vertical="center"/>
      <protection/>
    </xf>
    <xf numFmtId="211" fontId="9" fillId="0" borderId="2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31" xfId="0" applyNumberFormat="1" applyFont="1" applyBorder="1" applyAlignment="1" applyProtection="1">
      <alignment horizontal="right" vertical="center"/>
      <protection/>
    </xf>
    <xf numFmtId="211" fontId="9" fillId="0" borderId="6" xfId="0" applyNumberFormat="1" applyFont="1" applyBorder="1" applyAlignment="1" applyProtection="1">
      <alignment horizontal="right" vertical="center"/>
      <protection/>
    </xf>
    <xf numFmtId="211" fontId="9" fillId="0" borderId="7" xfId="0" applyNumberFormat="1" applyFont="1" applyBorder="1" applyAlignment="1" applyProtection="1">
      <alignment horizontal="right" vertical="center"/>
      <protection/>
    </xf>
    <xf numFmtId="211" fontId="9" fillId="0" borderId="8" xfId="0" applyNumberFormat="1" applyFont="1" applyBorder="1" applyAlignment="1" applyProtection="1">
      <alignment horizontal="right" vertical="center"/>
      <protection/>
    </xf>
    <xf numFmtId="211" fontId="9" fillId="0" borderId="8" xfId="0" applyNumberFormat="1" applyFont="1" applyFill="1" applyBorder="1" applyAlignment="1" applyProtection="1">
      <alignment horizontal="right" vertical="center"/>
      <protection/>
    </xf>
    <xf numFmtId="211" fontId="9" fillId="0" borderId="9" xfId="0" applyNumberFormat="1" applyFont="1" applyBorder="1" applyAlignment="1" applyProtection="1">
      <alignment horizontal="right" vertical="center"/>
      <protection/>
    </xf>
    <xf numFmtId="211" fontId="10" fillId="0" borderId="4" xfId="0" applyNumberFormat="1" applyFont="1" applyBorder="1" applyAlignment="1" applyProtection="1">
      <alignment horizontal="right"/>
      <protection/>
    </xf>
    <xf numFmtId="211" fontId="10" fillId="0" borderId="11" xfId="0" applyNumberFormat="1" applyFont="1" applyBorder="1" applyAlignment="1" applyProtection="1">
      <alignment horizontal="right"/>
      <protection/>
    </xf>
    <xf numFmtId="211" fontId="10" fillId="0" borderId="3" xfId="0" applyNumberFormat="1" applyFont="1" applyFill="1" applyBorder="1" applyAlignment="1" applyProtection="1">
      <alignment horizontal="right"/>
      <protection/>
    </xf>
    <xf numFmtId="211" fontId="10" fillId="0" borderId="10" xfId="0" applyNumberFormat="1" applyFont="1" applyFill="1" applyBorder="1" applyAlignment="1" applyProtection="1">
      <alignment horizontal="right"/>
      <protection/>
    </xf>
    <xf numFmtId="211" fontId="10" fillId="0" borderId="4" xfId="0" applyNumberFormat="1" applyFont="1" applyFill="1" applyBorder="1" applyAlignment="1" applyProtection="1">
      <alignment horizontal="right"/>
      <protection/>
    </xf>
    <xf numFmtId="211" fontId="10" fillId="0" borderId="11" xfId="0" applyNumberFormat="1" applyFont="1" applyFill="1" applyBorder="1" applyAlignment="1" applyProtection="1">
      <alignment horizontal="right"/>
      <protection/>
    </xf>
    <xf numFmtId="211" fontId="10" fillId="0" borderId="3" xfId="0" applyNumberFormat="1" applyFont="1" applyBorder="1" applyAlignment="1" applyProtection="1">
      <alignment horizontal="right"/>
      <protection/>
    </xf>
    <xf numFmtId="211" fontId="10" fillId="0" borderId="10" xfId="0" applyNumberFormat="1" applyFont="1" applyBorder="1" applyAlignment="1" applyProtection="1">
      <alignment horizontal="right"/>
      <protection/>
    </xf>
    <xf numFmtId="211" fontId="10" fillId="0" borderId="29" xfId="0" applyNumberFormat="1" applyFont="1" applyBorder="1" applyAlignment="1" applyProtection="1">
      <alignment horizontal="right"/>
      <protection/>
    </xf>
    <xf numFmtId="211" fontId="9" fillId="0" borderId="5" xfId="0" applyNumberFormat="1" applyFont="1" applyFill="1" applyBorder="1" applyAlignment="1" applyProtection="1">
      <alignment horizontal="right" vertical="center"/>
      <protection/>
    </xf>
    <xf numFmtId="211" fontId="9" fillId="0" borderId="1" xfId="0" applyNumberFormat="1" applyFont="1" applyBorder="1" applyAlignment="1" applyProtection="1">
      <alignment horizontal="right" vertical="center"/>
      <protection/>
    </xf>
    <xf numFmtId="211" fontId="10" fillId="0" borderId="2" xfId="0" applyNumberFormat="1" applyFont="1" applyFill="1" applyBorder="1" applyAlignment="1">
      <alignment/>
    </xf>
    <xf numFmtId="211" fontId="9" fillId="0" borderId="0" xfId="0" applyNumberFormat="1" applyFont="1" applyFill="1" applyBorder="1" applyAlignment="1" applyProtection="1">
      <alignment horizontal="right"/>
      <protection/>
    </xf>
    <xf numFmtId="211" fontId="9" fillId="0" borderId="5" xfId="0" applyNumberFormat="1" applyFont="1" applyFill="1" applyBorder="1" applyAlignment="1" applyProtection="1">
      <alignment horizontal="right"/>
      <protection/>
    </xf>
    <xf numFmtId="211" fontId="10" fillId="0" borderId="10" xfId="0" applyNumberFormat="1" applyFont="1" applyFill="1" applyBorder="1" applyAlignment="1" applyProtection="1">
      <alignment/>
      <protection/>
    </xf>
    <xf numFmtId="211" fontId="9" fillId="0" borderId="0" xfId="0" applyNumberFormat="1" applyFont="1" applyFill="1" applyBorder="1" applyAlignment="1" applyProtection="1">
      <alignment/>
      <protection/>
    </xf>
    <xf numFmtId="211" fontId="9" fillId="0" borderId="4" xfId="0" applyNumberFormat="1" applyFont="1" applyFill="1" applyBorder="1" applyAlignment="1" applyProtection="1">
      <alignment/>
      <protection/>
    </xf>
    <xf numFmtId="211" fontId="9" fillId="0" borderId="11" xfId="0" applyNumberFormat="1" applyFont="1" applyFill="1" applyBorder="1" applyAlignment="1" applyProtection="1">
      <alignment/>
      <protection/>
    </xf>
    <xf numFmtId="211" fontId="10" fillId="0" borderId="1" xfId="0" applyNumberFormat="1" applyFont="1" applyFill="1" applyBorder="1" applyAlignment="1" applyProtection="1">
      <alignment/>
      <protection/>
    </xf>
    <xf numFmtId="211" fontId="9" fillId="0" borderId="5" xfId="0" applyNumberFormat="1" applyFont="1" applyFill="1" applyBorder="1" applyAlignment="1" applyProtection="1">
      <alignment/>
      <protection/>
    </xf>
    <xf numFmtId="211" fontId="10" fillId="0" borderId="6" xfId="0" applyNumberFormat="1" applyFont="1" applyFill="1" applyBorder="1" applyAlignment="1">
      <alignment horizontal="right"/>
    </xf>
    <xf numFmtId="211" fontId="9" fillId="0" borderId="7" xfId="0" applyNumberFormat="1" applyFont="1" applyFill="1" applyBorder="1" applyAlignment="1" applyProtection="1">
      <alignment horizontal="right"/>
      <protection/>
    </xf>
    <xf numFmtId="211" fontId="9" fillId="0" borderId="8" xfId="0" applyNumberFormat="1" applyFont="1" applyFill="1" applyBorder="1" applyAlignment="1" applyProtection="1">
      <alignment horizontal="right"/>
      <protection/>
    </xf>
    <xf numFmtId="211" fontId="10" fillId="0" borderId="9" xfId="0" applyNumberFormat="1" applyFont="1" applyFill="1" applyBorder="1" applyAlignment="1">
      <alignment/>
    </xf>
    <xf numFmtId="211" fontId="9" fillId="0" borderId="0" xfId="0" applyNumberFormat="1" applyFont="1" applyFill="1" applyBorder="1" applyAlignment="1">
      <alignment/>
    </xf>
    <xf numFmtId="211" fontId="9" fillId="0" borderId="7" xfId="0" applyNumberFormat="1" applyFont="1" applyFill="1" applyBorder="1" applyAlignment="1">
      <alignment/>
    </xf>
    <xf numFmtId="211" fontId="9" fillId="0" borderId="8" xfId="0" applyNumberFormat="1" applyFont="1" applyFill="1" applyBorder="1" applyAlignment="1">
      <alignment/>
    </xf>
    <xf numFmtId="211" fontId="10" fillId="0" borderId="14" xfId="0" applyNumberFormat="1" applyFont="1" applyBorder="1" applyAlignment="1" applyProtection="1">
      <alignment horizontal="right" vertical="center"/>
      <protection/>
    </xf>
    <xf numFmtId="211" fontId="10" fillId="0" borderId="13" xfId="0" applyNumberFormat="1" applyFont="1" applyBorder="1" applyAlignment="1" applyProtection="1">
      <alignment horizontal="right" vertical="center"/>
      <protection/>
    </xf>
    <xf numFmtId="211" fontId="10" fillId="0" borderId="15" xfId="0" applyNumberFormat="1" applyFont="1" applyBorder="1" applyAlignment="1" applyProtection="1">
      <alignment horizontal="right" vertical="center"/>
      <protection/>
    </xf>
    <xf numFmtId="211" fontId="10" fillId="0" borderId="16" xfId="0" applyNumberFormat="1" applyFont="1" applyFill="1" applyBorder="1" applyAlignment="1" applyProtection="1">
      <alignment vertical="center"/>
      <protection/>
    </xf>
    <xf numFmtId="211" fontId="10" fillId="0" borderId="13" xfId="0" applyNumberFormat="1" applyFont="1" applyFill="1" applyBorder="1" applyAlignment="1" applyProtection="1">
      <alignment vertical="center"/>
      <protection/>
    </xf>
    <xf numFmtId="212" fontId="9" fillId="0" borderId="29" xfId="0" applyNumberFormat="1" applyFont="1" applyFill="1" applyBorder="1" applyAlignment="1" applyProtection="1">
      <alignment/>
      <protection/>
    </xf>
    <xf numFmtId="212" fontId="9" fillId="0" borderId="31" xfId="0" applyNumberFormat="1" applyFont="1" applyFill="1" applyBorder="1" applyAlignment="1" applyProtection="1">
      <alignment/>
      <protection/>
    </xf>
    <xf numFmtId="212" fontId="9" fillId="0" borderId="30" xfId="0" applyNumberFormat="1" applyFont="1" applyFill="1" applyBorder="1" applyAlignment="1">
      <alignment/>
    </xf>
    <xf numFmtId="212" fontId="10" fillId="0" borderId="36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 vertical="center"/>
    </xf>
    <xf numFmtId="173" fontId="9" fillId="0" borderId="0" xfId="0" applyNumberFormat="1" applyFont="1" applyFill="1" applyBorder="1" applyAlignment="1" quotePrefix="1">
      <alignment horizontal="center" vertical="center"/>
    </xf>
    <xf numFmtId="173" fontId="10" fillId="0" borderId="24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39" xfId="0" applyNumberFormat="1" applyFont="1" applyFill="1" applyBorder="1" applyAlignment="1">
      <alignment horizontal="center" vertical="center"/>
    </xf>
    <xf numFmtId="211" fontId="10" fillId="0" borderId="0" xfId="0" applyNumberFormat="1" applyFont="1" applyBorder="1" applyAlignment="1" applyProtection="1">
      <alignment horizontal="right"/>
      <protection/>
    </xf>
    <xf numFmtId="211" fontId="10" fillId="0" borderId="0" xfId="0" applyNumberFormat="1" applyFont="1" applyFill="1" applyBorder="1" applyAlignment="1" applyProtection="1">
      <alignment horizontal="right"/>
      <protection/>
    </xf>
    <xf numFmtId="178" fontId="9" fillId="0" borderId="45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179" fontId="10" fillId="0" borderId="0" xfId="16" applyNumberFormat="1" applyFont="1" applyBorder="1" applyAlignment="1" applyProtection="1">
      <alignment horizontal="center" vertical="center"/>
      <protection/>
    </xf>
    <xf numFmtId="179" fontId="9" fillId="0" borderId="0" xfId="0" applyNumberFormat="1" applyFont="1" applyBorder="1" applyAlignment="1">
      <alignment horizontal="center" vertical="center"/>
    </xf>
    <xf numFmtId="192" fontId="9" fillId="0" borderId="0" xfId="0" applyNumberFormat="1" applyFont="1" applyBorder="1" applyAlignment="1">
      <alignment vertical="center"/>
    </xf>
    <xf numFmtId="174" fontId="9" fillId="0" borderId="0" xfId="0" applyNumberFormat="1" applyFont="1" applyBorder="1" applyAlignment="1">
      <alignment vertical="center"/>
    </xf>
    <xf numFmtId="189" fontId="15" fillId="0" borderId="0" xfId="0" applyNumberFormat="1" applyFont="1" applyBorder="1" applyAlignment="1">
      <alignment horizontal="center" vertical="center"/>
    </xf>
    <xf numFmtId="189" fontId="10" fillId="0" borderId="0" xfId="0" applyNumberFormat="1" applyFont="1" applyBorder="1" applyAlignment="1" applyProtection="1">
      <alignment horizontal="centerContinuous" vertical="center"/>
      <protection/>
    </xf>
    <xf numFmtId="189" fontId="10" fillId="0" borderId="0" xfId="0" applyNumberFormat="1" applyFont="1" applyBorder="1" applyAlignment="1">
      <alignment horizontal="centerContinuous" vertical="center"/>
    </xf>
    <xf numFmtId="189" fontId="9" fillId="0" borderId="0" xfId="0" applyNumberFormat="1" applyFont="1" applyBorder="1" applyAlignment="1" applyProtection="1">
      <alignment horizontal="fill" vertical="center"/>
      <protection/>
    </xf>
    <xf numFmtId="189" fontId="9" fillId="0" borderId="0" xfId="0" applyNumberFormat="1" applyFont="1" applyBorder="1" applyAlignment="1" applyProtection="1">
      <alignment vertical="center"/>
      <protection/>
    </xf>
    <xf numFmtId="189" fontId="9" fillId="0" borderId="0" xfId="0" applyNumberFormat="1" applyFont="1" applyBorder="1" applyAlignment="1" applyProtection="1">
      <alignment horizontal="center" vertical="center"/>
      <protection/>
    </xf>
    <xf numFmtId="189" fontId="9" fillId="0" borderId="0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center" vertical="center"/>
    </xf>
    <xf numFmtId="189" fontId="9" fillId="0" borderId="0" xfId="0" applyNumberFormat="1" applyFont="1" applyBorder="1" applyAlignment="1">
      <alignment horizontal="centerContinuous"/>
    </xf>
    <xf numFmtId="189" fontId="10" fillId="0" borderId="0" xfId="0" applyNumberFormat="1" applyFont="1" applyBorder="1" applyAlignment="1">
      <alignment vertical="center"/>
    </xf>
    <xf numFmtId="189" fontId="10" fillId="0" borderId="0" xfId="0" applyNumberFormat="1" applyFont="1" applyBorder="1" applyAlignment="1" applyProtection="1">
      <alignment horizontal="fill" vertical="center"/>
      <protection/>
    </xf>
    <xf numFmtId="169" fontId="15" fillId="0" borderId="0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169" fontId="16" fillId="0" borderId="0" xfId="0" applyNumberFormat="1" applyFont="1" applyBorder="1" applyAlignment="1">
      <alignment/>
    </xf>
    <xf numFmtId="173" fontId="9" fillId="0" borderId="42" xfId="0" applyNumberFormat="1" applyFont="1" applyFill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73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69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201" fontId="9" fillId="0" borderId="0" xfId="0" applyNumberFormat="1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Border="1" applyAlignment="1">
      <alignment vertical="top"/>
    </xf>
    <xf numFmtId="202" fontId="9" fillId="0" borderId="0" xfId="0" applyNumberFormat="1" applyFont="1" applyBorder="1" applyAlignment="1">
      <alignment vertical="center"/>
    </xf>
    <xf numFmtId="173" fontId="9" fillId="0" borderId="3" xfId="0" applyNumberFormat="1" applyFont="1" applyFill="1" applyBorder="1" applyAlignment="1" applyProtection="1">
      <alignment horizontal="center" vertical="center"/>
      <protection/>
    </xf>
    <xf numFmtId="173" fontId="9" fillId="0" borderId="4" xfId="0" applyNumberFormat="1" applyFont="1" applyFill="1" applyBorder="1" applyAlignment="1" applyProtection="1">
      <alignment horizontal="center" vertical="center"/>
      <protection/>
    </xf>
    <xf numFmtId="173" fontId="10" fillId="0" borderId="24" xfId="0" applyNumberFormat="1" applyFont="1" applyFill="1" applyBorder="1" applyAlignment="1" applyProtection="1">
      <alignment horizontal="center" vertical="center"/>
      <protection/>
    </xf>
    <xf numFmtId="173" fontId="10" fillId="0" borderId="25" xfId="0" applyNumberFormat="1" applyFont="1" applyFill="1" applyBorder="1" applyAlignment="1" applyProtection="1">
      <alignment horizontal="center" vertical="center"/>
      <protection/>
    </xf>
    <xf numFmtId="173" fontId="10" fillId="0" borderId="40" xfId="0" applyNumberFormat="1" applyFont="1" applyFill="1" applyBorder="1" applyAlignment="1" applyProtection="1">
      <alignment horizontal="center" vertical="center"/>
      <protection/>
    </xf>
    <xf numFmtId="173" fontId="10" fillId="0" borderId="39" xfId="0" applyNumberFormat="1" applyFont="1" applyFill="1" applyBorder="1" applyAlignment="1" applyProtection="1">
      <alignment horizontal="center" vertical="center"/>
      <protection/>
    </xf>
    <xf numFmtId="173" fontId="9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quotePrefix="1">
      <alignment horizontal="center" vertical="center"/>
    </xf>
    <xf numFmtId="173" fontId="9" fillId="0" borderId="6" xfId="0" applyNumberFormat="1" applyFont="1" applyFill="1" applyBorder="1" applyAlignment="1" applyProtection="1">
      <alignment horizontal="center" vertical="center"/>
      <protection/>
    </xf>
    <xf numFmtId="173" fontId="9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35" fillId="2" borderId="0" xfId="0" applyFont="1" applyFill="1" applyAlignment="1">
      <alignment horizontal="left"/>
    </xf>
    <xf numFmtId="0" fontId="21" fillId="2" borderId="0" xfId="0" applyFont="1" applyFill="1" applyAlignment="1" quotePrefix="1">
      <alignment horizontal="left"/>
    </xf>
    <xf numFmtId="0" fontId="44" fillId="0" borderId="0" xfId="0" applyFont="1" applyAlignment="1">
      <alignment horizontal="left" vertical="center" wrapText="1"/>
    </xf>
    <xf numFmtId="0" fontId="60" fillId="2" borderId="0" xfId="0" applyFont="1" applyFill="1" applyAlignment="1">
      <alignment horizontal="center" vertical="center"/>
    </xf>
    <xf numFmtId="0" fontId="33" fillId="0" borderId="0" xfId="0" applyFont="1" applyAlignment="1">
      <alignment horizontal="left"/>
    </xf>
    <xf numFmtId="0" fontId="46" fillId="0" borderId="0" xfId="0" applyFont="1" applyAlignment="1" quotePrefix="1">
      <alignment horizontal="left"/>
    </xf>
    <xf numFmtId="0" fontId="45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center"/>
      <protection/>
    </xf>
    <xf numFmtId="173" fontId="13" fillId="0" borderId="0" xfId="0" applyNumberFormat="1" applyFont="1" applyFill="1" applyBorder="1" applyAlignment="1" applyProtection="1">
      <alignment horizontal="center" vertic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0" xfId="0" applyFont="1" applyAlignment="1" quotePrefix="1">
      <alignment horizontal="center" vertical="center"/>
    </xf>
    <xf numFmtId="179" fontId="10" fillId="0" borderId="24" xfId="0" applyNumberFormat="1" applyFont="1" applyBorder="1" applyAlignment="1" applyProtection="1">
      <alignment horizontal="center" vertical="center"/>
      <protection/>
    </xf>
    <xf numFmtId="179" fontId="10" fillId="0" borderId="25" xfId="0" applyNumberFormat="1" applyFont="1" applyBorder="1" applyAlignment="1" applyProtection="1">
      <alignment horizontal="center" vertical="center"/>
      <protection/>
    </xf>
    <xf numFmtId="179" fontId="10" fillId="0" borderId="39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/>
      <protection/>
    </xf>
    <xf numFmtId="178" fontId="9" fillId="0" borderId="0" xfId="0" applyNumberFormat="1" applyFont="1" applyBorder="1" applyAlignment="1" quotePrefix="1">
      <alignment horizontal="center" vertical="center"/>
    </xf>
    <xf numFmtId="178" fontId="10" fillId="0" borderId="24" xfId="0" applyNumberFormat="1" applyFont="1" applyFill="1" applyBorder="1" applyAlignment="1" applyProtection="1">
      <alignment horizontal="center" vertical="center"/>
      <protection/>
    </xf>
    <xf numFmtId="178" fontId="10" fillId="0" borderId="25" xfId="0" applyNumberFormat="1" applyFont="1" applyFill="1" applyBorder="1" applyAlignment="1" applyProtection="1">
      <alignment horizontal="center" vertical="center"/>
      <protection/>
    </xf>
    <xf numFmtId="178" fontId="10" fillId="0" borderId="39" xfId="0" applyNumberFormat="1" applyFont="1" applyFill="1" applyBorder="1" applyAlignment="1" applyProtection="1">
      <alignment horizontal="center" vertical="center"/>
      <protection/>
    </xf>
    <xf numFmtId="178" fontId="9" fillId="0" borderId="2" xfId="0" applyNumberFormat="1" applyFont="1" applyFill="1" applyBorder="1" applyAlignment="1" applyProtection="1">
      <alignment vertical="center"/>
      <protection/>
    </xf>
    <xf numFmtId="211" fontId="9" fillId="0" borderId="2" xfId="0" applyNumberFormat="1" applyFont="1" applyBorder="1" applyAlignment="1" applyProtection="1">
      <alignment vertical="center"/>
      <protection/>
    </xf>
    <xf numFmtId="211" fontId="9" fillId="0" borderId="0" xfId="0" applyNumberFormat="1" applyFont="1" applyBorder="1" applyAlignment="1" applyProtection="1">
      <alignment vertical="center"/>
      <protection/>
    </xf>
    <xf numFmtId="211" fontId="9" fillId="0" borderId="5" xfId="0" applyNumberFormat="1" applyFont="1" applyBorder="1" applyAlignment="1" applyProtection="1">
      <alignment vertical="center"/>
      <protection/>
    </xf>
    <xf numFmtId="211" fontId="9" fillId="0" borderId="31" xfId="0" applyNumberFormat="1" applyFont="1" applyBorder="1" applyAlignment="1" applyProtection="1">
      <alignment vertical="center"/>
      <protection/>
    </xf>
    <xf numFmtId="211" fontId="10" fillId="0" borderId="2" xfId="0" applyNumberFormat="1" applyFont="1" applyBorder="1" applyAlignment="1" applyProtection="1">
      <alignment vertical="center"/>
      <protection/>
    </xf>
    <xf numFmtId="211" fontId="10" fillId="0" borderId="0" xfId="0" applyNumberFormat="1" applyFont="1" applyBorder="1" applyAlignment="1" applyProtection="1">
      <alignment vertical="center"/>
      <protection/>
    </xf>
    <xf numFmtId="211" fontId="10" fillId="0" borderId="5" xfId="0" applyNumberFormat="1" applyFont="1" applyBorder="1" applyAlignment="1" applyProtection="1">
      <alignment vertical="center"/>
      <protection/>
    </xf>
    <xf numFmtId="211" fontId="10" fillId="0" borderId="1" xfId="0" applyNumberFormat="1" applyFont="1" applyBorder="1" applyAlignment="1" applyProtection="1">
      <alignment vertical="center"/>
      <protection/>
    </xf>
    <xf numFmtId="211" fontId="10" fillId="0" borderId="31" xfId="0" applyNumberFormat="1" applyFont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78" fontId="9" fillId="0" borderId="5" xfId="0" applyNumberFormat="1" applyFont="1" applyFill="1" applyBorder="1" applyAlignment="1" applyProtection="1">
      <alignment vertical="center"/>
      <protection/>
    </xf>
    <xf numFmtId="178" fontId="9" fillId="0" borderId="31" xfId="0" applyNumberFormat="1" applyFont="1" applyFill="1" applyBorder="1" applyAlignment="1" applyProtection="1">
      <alignment vertical="center"/>
      <protection/>
    </xf>
    <xf numFmtId="178" fontId="9" fillId="0" borderId="2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8" fontId="9" fillId="0" borderId="5" xfId="0" applyNumberFormat="1" applyFont="1" applyBorder="1" applyAlignment="1" applyProtection="1">
      <alignment vertical="center"/>
      <protection/>
    </xf>
    <xf numFmtId="178" fontId="9" fillId="0" borderId="31" xfId="0" applyNumberFormat="1" applyFont="1" applyBorder="1" applyAlignment="1" applyProtection="1">
      <alignment vertical="center"/>
      <protection/>
    </xf>
    <xf numFmtId="178" fontId="9" fillId="0" borderId="2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68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quotePrefix="1">
      <alignment horizontal="center" vertical="center"/>
    </xf>
    <xf numFmtId="178" fontId="9" fillId="0" borderId="5" xfId="0" applyNumberFormat="1" applyFont="1" applyBorder="1" applyAlignment="1" applyProtection="1">
      <alignment horizontal="center" vertical="center"/>
      <protection/>
    </xf>
    <xf numFmtId="178" fontId="9" fillId="0" borderId="1" xfId="0" applyNumberFormat="1" applyFont="1" applyBorder="1" applyAlignment="1" applyProtection="1">
      <alignment vertical="center"/>
      <protection/>
    </xf>
    <xf numFmtId="178" fontId="9" fillId="0" borderId="2" xfId="0" applyNumberFormat="1" applyFont="1" applyFill="1" applyBorder="1" applyAlignment="1" applyProtection="1">
      <alignment horizontal="center" vertical="center"/>
      <protection/>
    </xf>
    <xf numFmtId="211" fontId="9" fillId="0" borderId="0" xfId="0" applyNumberFormat="1" applyFont="1" applyBorder="1" applyAlignment="1" quotePrefix="1">
      <alignment horizontal="center" vertical="center"/>
    </xf>
    <xf numFmtId="211" fontId="19" fillId="0" borderId="24" xfId="0" applyNumberFormat="1" applyFont="1" applyBorder="1" applyAlignment="1" applyProtection="1">
      <alignment horizontal="center" vertical="center"/>
      <protection/>
    </xf>
    <xf numFmtId="211" fontId="19" fillId="0" borderId="25" xfId="0" applyNumberFormat="1" applyFont="1" applyBorder="1" applyAlignment="1" applyProtection="1">
      <alignment horizontal="center" vertical="center"/>
      <protection/>
    </xf>
    <xf numFmtId="211" fontId="19" fillId="0" borderId="39" xfId="0" applyNumberFormat="1" applyFont="1" applyBorder="1" applyAlignment="1" applyProtection="1">
      <alignment horizontal="center" vertical="center"/>
      <protection/>
    </xf>
    <xf numFmtId="211" fontId="41" fillId="0" borderId="24" xfId="0" applyNumberFormat="1" applyFont="1" applyBorder="1" applyAlignment="1" applyProtection="1">
      <alignment horizontal="center" vertical="center"/>
      <protection/>
    </xf>
    <xf numFmtId="211" fontId="41" fillId="0" borderId="25" xfId="0" applyNumberFormat="1" applyFont="1" applyBorder="1" applyAlignment="1" applyProtection="1">
      <alignment horizontal="center" vertical="center"/>
      <protection/>
    </xf>
    <xf numFmtId="211" fontId="41" fillId="0" borderId="39" xfId="0" applyNumberFormat="1" applyFont="1" applyBorder="1" applyAlignment="1" applyProtection="1">
      <alignment horizontal="center" vertical="center"/>
      <protection/>
    </xf>
    <xf numFmtId="211" fontId="19" fillId="0" borderId="40" xfId="0" applyNumberFormat="1" applyFont="1" applyBorder="1" applyAlignment="1" applyProtection="1">
      <alignment horizontal="center" vertical="center"/>
      <protection/>
    </xf>
    <xf numFmtId="211" fontId="18" fillId="0" borderId="3" xfId="0" applyNumberFormat="1" applyFont="1" applyBorder="1" applyAlignment="1" applyProtection="1">
      <alignment horizontal="center" vertical="center"/>
      <protection/>
    </xf>
    <xf numFmtId="211" fontId="18" fillId="0" borderId="4" xfId="0" applyNumberFormat="1" applyFont="1" applyBorder="1" applyAlignment="1" applyProtection="1">
      <alignment horizontal="center" vertical="center"/>
      <protection/>
    </xf>
    <xf numFmtId="211" fontId="18" fillId="0" borderId="11" xfId="0" applyNumberFormat="1" applyFont="1" applyBorder="1" applyAlignment="1" applyProtection="1">
      <alignment horizontal="center" vertical="center"/>
      <protection/>
    </xf>
    <xf numFmtId="211" fontId="18" fillId="0" borderId="6" xfId="0" applyNumberFormat="1" applyFont="1" applyBorder="1" applyAlignment="1" applyProtection="1">
      <alignment horizontal="center" vertical="center"/>
      <protection/>
    </xf>
    <xf numFmtId="211" fontId="18" fillId="0" borderId="7" xfId="0" applyNumberFormat="1" applyFont="1" applyBorder="1" applyAlignment="1" applyProtection="1">
      <alignment horizontal="center" vertical="center"/>
      <protection/>
    </xf>
    <xf numFmtId="211" fontId="18" fillId="0" borderId="8" xfId="0" applyNumberFormat="1" applyFont="1" applyBorder="1" applyAlignment="1" applyProtection="1">
      <alignment horizontal="center" vertical="center"/>
      <protection/>
    </xf>
    <xf numFmtId="211" fontId="41" fillId="0" borderId="4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73" fontId="9" fillId="0" borderId="0" xfId="0" applyNumberFormat="1" applyFont="1" applyAlignment="1" quotePrefix="1">
      <alignment horizontal="center"/>
    </xf>
    <xf numFmtId="173" fontId="10" fillId="0" borderId="0" xfId="0" applyNumberFormat="1" applyFont="1" applyAlignment="1">
      <alignment horizontal="center"/>
    </xf>
    <xf numFmtId="189" fontId="10" fillId="0" borderId="53" xfId="0" applyNumberFormat="1" applyFont="1" applyBorder="1" applyAlignment="1" applyProtection="1">
      <alignment horizontal="center" vertical="center"/>
      <protection/>
    </xf>
    <xf numFmtId="189" fontId="10" fillId="0" borderId="21" xfId="0" applyNumberFormat="1" applyFont="1" applyBorder="1" applyAlignment="1" applyProtection="1">
      <alignment horizontal="center" vertical="center"/>
      <protection/>
    </xf>
    <xf numFmtId="189" fontId="10" fillId="0" borderId="46" xfId="0" applyNumberFormat="1" applyFont="1" applyBorder="1" applyAlignment="1" applyProtection="1">
      <alignment horizontal="center" vertical="center"/>
      <protection/>
    </xf>
    <xf numFmtId="189" fontId="10" fillId="0" borderId="6" xfId="0" applyNumberFormat="1" applyFont="1" applyBorder="1" applyAlignment="1" applyProtection="1">
      <alignment horizontal="center" vertical="center"/>
      <protection/>
    </xf>
    <xf numFmtId="189" fontId="10" fillId="0" borderId="7" xfId="0" applyNumberFormat="1" applyFont="1" applyBorder="1" applyAlignment="1" applyProtection="1">
      <alignment horizontal="center" vertical="center"/>
      <protection/>
    </xf>
    <xf numFmtId="189" fontId="10" fillId="0" borderId="8" xfId="0" applyNumberFormat="1" applyFont="1" applyBorder="1" applyAlignment="1" applyProtection="1">
      <alignment horizontal="center" vertical="center"/>
      <protection/>
    </xf>
    <xf numFmtId="189" fontId="10" fillId="0" borderId="0" xfId="0" applyNumberFormat="1" applyFont="1" applyBorder="1" applyAlignment="1" applyProtection="1">
      <alignment horizontal="center" vertical="center"/>
      <protection/>
    </xf>
    <xf numFmtId="174" fontId="9" fillId="0" borderId="0" xfId="0" applyNumberFormat="1" applyFont="1" applyBorder="1" applyAlignment="1" quotePrefix="1">
      <alignment horizontal="center" vertical="center"/>
    </xf>
    <xf numFmtId="174" fontId="10" fillId="0" borderId="0" xfId="0" applyNumberFormat="1" applyFont="1" applyBorder="1" applyAlignment="1">
      <alignment horizontal="center" vertical="center"/>
    </xf>
    <xf numFmtId="173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79" fontId="10" fillId="0" borderId="53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/>
    </xf>
    <xf numFmtId="179" fontId="10" fillId="0" borderId="46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3" xfId="0" applyFont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6" xfId="0" applyFont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0" fontId="16" fillId="0" borderId="6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Fill="1" applyBorder="1" applyAlignment="1" quotePrefix="1">
      <alignment horizontal="center"/>
    </xf>
    <xf numFmtId="49" fontId="16" fillId="0" borderId="38" xfId="0" applyNumberFormat="1" applyFont="1" applyFill="1" applyBorder="1" applyAlignment="1" applyProtection="1">
      <alignment horizontal="center" vertical="center" wrapText="1"/>
      <protection/>
    </xf>
    <xf numFmtId="49" fontId="16" fillId="0" borderId="41" xfId="0" applyNumberFormat="1" applyFont="1" applyFill="1" applyBorder="1" applyAlignment="1" applyProtection="1">
      <alignment horizontal="center" vertical="center" wrapText="1"/>
      <protection/>
    </xf>
    <xf numFmtId="49" fontId="16" fillId="0" borderId="44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56" xfId="0" applyFont="1" applyFill="1" applyBorder="1" applyAlignment="1" applyProtection="1">
      <alignment horizontal="center" vertical="center"/>
      <protection/>
    </xf>
    <xf numFmtId="0" fontId="16" fillId="0" borderId="6" xfId="0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 quotePrefix="1">
      <alignment horizontal="center" wrapText="1"/>
      <protection/>
    </xf>
    <xf numFmtId="0" fontId="13" fillId="0" borderId="0" xfId="0" applyFont="1" applyFill="1" applyAlignment="1" applyProtection="1">
      <alignment horizontal="center" wrapText="1"/>
      <protection/>
    </xf>
    <xf numFmtId="0" fontId="9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62</xdr:row>
      <xdr:rowOff>38100</xdr:rowOff>
    </xdr:from>
    <xdr:to>
      <xdr:col>11</xdr:col>
      <xdr:colOff>752475</xdr:colOff>
      <xdr:row>66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343150" y="10772775"/>
          <a:ext cx="5581650" cy="790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Berufsbildungsgesetz (BBiG) vom 23. März 2005 (BGBl. I S. 931), zuletzt geändert durch Art. 232 der Verordnung vom 31. Oktober 2006 (BGBl. I S. 2407), in Verbindung mit dem Bundesstatistikgesetz (BStatG) vom 22. Januar 1987 in der jeweils geltenden Fassung. 
Erhoben werden die Angaben zu § 88 Abs. 1 BBiG.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eymA\Lokale%20Einstellungen\Temporary%20Internet%20Files\OLK61\Berechnung\Arbtabellen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gemein"/>
      <sheetName val="Foto"/>
      <sheetName val="Deckblatt"/>
      <sheetName val="Erläuterungen"/>
      <sheetName val="Tabelle_1"/>
      <sheetName val="Tabelle_2"/>
      <sheetName val="Tabelle_3"/>
      <sheetName val="Tabelle_5"/>
      <sheetName val="Tabelle_6"/>
      <sheetName val="Tabelle_8"/>
      <sheetName val="Tabelle_10"/>
      <sheetName val="Tabelle_11"/>
      <sheetName val="Plausibilität"/>
      <sheetName val="Tabelle_4"/>
      <sheetName val="Tabelle_7"/>
      <sheetName val="Tabelle_9"/>
    </sheetNames>
    <sheetDataSet>
      <sheetData sheetId="8"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181">
          <cell r="F181">
            <v>0</v>
          </cell>
        </row>
        <row r="182">
          <cell r="F182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F281">
            <v>0</v>
          </cell>
          <cell r="I281">
            <v>0</v>
          </cell>
        </row>
        <row r="282">
          <cell r="F282">
            <v>0</v>
          </cell>
          <cell r="I282">
            <v>0</v>
          </cell>
        </row>
        <row r="638">
          <cell r="F638">
            <v>0</v>
          </cell>
        </row>
        <row r="639">
          <cell r="F639">
            <v>0</v>
          </cell>
        </row>
        <row r="645">
          <cell r="F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J646">
            <v>0</v>
          </cell>
          <cell r="K646">
            <v>0</v>
          </cell>
          <cell r="L646">
            <v>0</v>
          </cell>
        </row>
        <row r="652">
          <cell r="F652">
            <v>0</v>
          </cell>
        </row>
        <row r="653">
          <cell r="F6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31"/>
  <sheetViews>
    <sheetView tabSelected="1" workbookViewId="0" topLeftCell="A1">
      <selection activeCell="D18" sqref="D18"/>
    </sheetView>
  </sheetViews>
  <sheetFormatPr defaultColWidth="11.421875" defaultRowHeight="15"/>
  <cols>
    <col min="1" max="1" width="11.421875" style="14" customWidth="1"/>
    <col min="2" max="3" width="2.7109375" style="14" customWidth="1"/>
    <col min="4" max="4" width="13.7109375" style="14" customWidth="1"/>
    <col min="5" max="10" width="11.421875" style="14" customWidth="1"/>
    <col min="11" max="11" width="3.7109375" style="14" customWidth="1"/>
    <col min="12" max="16384" width="11.421875" style="14" customWidth="1"/>
  </cols>
  <sheetData>
    <row r="1" spans="1:14" ht="12.75">
      <c r="A1" s="1177"/>
      <c r="B1" s="1177"/>
      <c r="C1" s="1177"/>
      <c r="D1" s="1177"/>
      <c r="E1" s="1178"/>
      <c r="F1" s="1177"/>
      <c r="G1" s="1177"/>
      <c r="H1" s="1177"/>
      <c r="I1" s="1177"/>
      <c r="J1" s="1177"/>
      <c r="K1" s="1177"/>
      <c r="L1" s="1177"/>
      <c r="M1" s="1177"/>
      <c r="N1" s="1177"/>
    </row>
    <row r="2" spans="1:14" ht="12.75">
      <c r="A2" s="1177"/>
      <c r="B2" s="1177"/>
      <c r="C2" s="1177"/>
      <c r="D2" s="1177"/>
      <c r="E2" s="1178"/>
      <c r="F2" s="1177"/>
      <c r="G2" s="1177"/>
      <c r="H2" s="1177"/>
      <c r="I2" s="1177"/>
      <c r="J2" s="1177"/>
      <c r="K2" s="1177"/>
      <c r="L2" s="1177"/>
      <c r="M2" s="1177"/>
      <c r="N2" s="1177"/>
    </row>
    <row r="3" spans="1:14" ht="12.75">
      <c r="A3" s="1177"/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9"/>
    </row>
    <row r="4" spans="1:14" ht="12.75">
      <c r="A4" s="1177"/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80"/>
    </row>
    <row r="5" spans="1:14" ht="18">
      <c r="A5" s="1177"/>
      <c r="B5" s="1177"/>
      <c r="C5" s="1177"/>
      <c r="D5" s="1177"/>
      <c r="E5" s="1177"/>
      <c r="F5" s="1177"/>
      <c r="G5" s="1177"/>
      <c r="H5" s="2074"/>
      <c r="I5" s="1177"/>
      <c r="J5" s="1177"/>
      <c r="K5" s="1177"/>
      <c r="L5" s="1177"/>
      <c r="M5" s="1177"/>
      <c r="N5" s="1181"/>
    </row>
    <row r="6" spans="1:14" ht="12.75">
      <c r="A6" s="1177"/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</row>
    <row r="7" spans="1:14" ht="12.75">
      <c r="A7" s="1177"/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</row>
    <row r="8" spans="1:14" ht="12.75">
      <c r="A8" s="1177"/>
      <c r="B8" s="1177"/>
      <c r="C8" s="1177"/>
      <c r="D8" s="1177"/>
      <c r="E8" s="1177"/>
      <c r="F8" s="1177"/>
      <c r="G8" s="1177"/>
      <c r="H8" s="1177"/>
      <c r="I8" s="1177"/>
      <c r="J8" s="1177"/>
      <c r="K8" s="1177"/>
      <c r="L8" s="1177"/>
      <c r="M8" s="1177"/>
      <c r="N8" s="1177"/>
    </row>
    <row r="9" spans="1:14" ht="30" customHeight="1">
      <c r="A9" s="1177"/>
      <c r="B9" s="1177"/>
      <c r="C9" s="1177"/>
      <c r="D9" s="1177"/>
      <c r="E9" s="1177"/>
      <c r="F9" s="1177"/>
      <c r="G9" s="1177"/>
      <c r="H9" s="1177"/>
      <c r="I9" s="1177"/>
      <c r="J9" s="1177"/>
      <c r="K9" s="1177"/>
      <c r="L9" s="1177"/>
      <c r="M9" s="1177"/>
      <c r="N9" s="1177"/>
    </row>
    <row r="10" spans="1:14" ht="12.75">
      <c r="A10" s="1177"/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</row>
    <row r="11" spans="1:14" ht="76.5" customHeight="1">
      <c r="A11" s="2684" t="s">
        <v>272</v>
      </c>
      <c r="B11" s="2684"/>
      <c r="C11" s="2684"/>
      <c r="D11" s="2684"/>
      <c r="E11" s="2684"/>
      <c r="F11" s="2684"/>
      <c r="G11" s="2684"/>
      <c r="H11" s="2684"/>
      <c r="I11" s="2684"/>
      <c r="J11" s="2684"/>
      <c r="K11" s="2684"/>
      <c r="L11" s="2684"/>
      <c r="M11" s="2684"/>
      <c r="N11" s="2684"/>
    </row>
    <row r="12" spans="1:14" ht="15.75" customHeight="1">
      <c r="A12" s="1186"/>
      <c r="B12" s="1186"/>
      <c r="C12" s="1186"/>
      <c r="D12" s="1186"/>
      <c r="E12" s="1186"/>
      <c r="F12" s="1186"/>
      <c r="G12" s="1186"/>
      <c r="H12" s="1186"/>
      <c r="I12" s="1186"/>
      <c r="J12" s="1186"/>
      <c r="K12" s="1186"/>
      <c r="L12" s="1186"/>
      <c r="M12" s="1186"/>
      <c r="N12" s="1186"/>
    </row>
    <row r="13" spans="1:14" ht="15.75" customHeight="1">
      <c r="A13" s="1186"/>
      <c r="B13" s="1186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</row>
    <row r="14" spans="1:14" ht="19.5" customHeight="1">
      <c r="A14" s="2682" t="s">
        <v>404</v>
      </c>
      <c r="B14" s="2682"/>
      <c r="C14" s="2682"/>
      <c r="D14" s="2682"/>
      <c r="E14" s="2682"/>
      <c r="F14" s="2682"/>
      <c r="G14" s="2682"/>
      <c r="H14" s="2682"/>
      <c r="I14" s="2682"/>
      <c r="J14" s="2682"/>
      <c r="K14" s="2682"/>
      <c r="L14" s="2682"/>
      <c r="M14" s="2682"/>
      <c r="N14" s="2682"/>
    </row>
    <row r="15" spans="1:14" ht="19.5" customHeight="1">
      <c r="A15" s="2683" t="s">
        <v>200</v>
      </c>
      <c r="B15" s="2683"/>
      <c r="C15" s="2683"/>
      <c r="D15" s="2683"/>
      <c r="E15" s="2683"/>
      <c r="F15" s="2683"/>
      <c r="G15" s="2683"/>
      <c r="H15" s="2683"/>
      <c r="I15" s="2683"/>
      <c r="J15" s="2683"/>
      <c r="K15" s="2683"/>
      <c r="L15" s="2683"/>
      <c r="M15" s="2683"/>
      <c r="N15" s="2683"/>
    </row>
    <row r="16" spans="1:14" ht="12" customHeight="1">
      <c r="A16" s="1186"/>
      <c r="B16" s="1186"/>
      <c r="C16" s="1186"/>
      <c r="D16" s="1186"/>
      <c r="E16" s="1186"/>
      <c r="F16" s="1186"/>
      <c r="G16" s="1186"/>
      <c r="H16" s="1187"/>
      <c r="I16" s="1186"/>
      <c r="J16" s="1186"/>
      <c r="K16" s="1187"/>
      <c r="L16" s="1186"/>
      <c r="M16" s="1188"/>
      <c r="N16" s="1186"/>
    </row>
    <row r="17" spans="1:14" ht="15" customHeight="1">
      <c r="A17" s="1186"/>
      <c r="B17" s="1187"/>
      <c r="C17" s="1187"/>
      <c r="D17" s="1186"/>
      <c r="E17" s="1186"/>
      <c r="F17" s="1186"/>
      <c r="G17" s="1186"/>
      <c r="H17" s="1187"/>
      <c r="I17" s="1186"/>
      <c r="J17" s="1186"/>
      <c r="K17" s="1187"/>
      <c r="L17" s="1186"/>
      <c r="M17" s="1186"/>
      <c r="N17" s="1186"/>
    </row>
    <row r="18" spans="1:14" ht="15" customHeight="1">
      <c r="A18" s="1186"/>
      <c r="B18" s="1187"/>
      <c r="C18" s="1187"/>
      <c r="D18" s="1186"/>
      <c r="E18" s="1186"/>
      <c r="F18" s="1186"/>
      <c r="G18" s="1186"/>
      <c r="H18" s="1187"/>
      <c r="I18" s="1186"/>
      <c r="J18" s="1186"/>
      <c r="K18" s="1187"/>
      <c r="L18" s="1186"/>
      <c r="M18" s="1186"/>
      <c r="N18" s="1186"/>
    </row>
    <row r="19" spans="1:14" ht="15" customHeight="1">
      <c r="A19" s="1186"/>
      <c r="B19" s="1187"/>
      <c r="C19" s="1187"/>
      <c r="D19" s="1186"/>
      <c r="E19" s="1186"/>
      <c r="F19" s="1186"/>
      <c r="G19" s="1186"/>
      <c r="H19" s="1187"/>
      <c r="I19" s="1186"/>
      <c r="J19" s="1186"/>
      <c r="K19" s="1187"/>
      <c r="L19" s="1186"/>
      <c r="M19" s="1186"/>
      <c r="N19" s="1186"/>
    </row>
    <row r="20" spans="1:14" ht="21.75" customHeight="1">
      <c r="A20" s="2685"/>
      <c r="B20" s="2685"/>
      <c r="C20" s="2685"/>
      <c r="D20" s="2685"/>
      <c r="E20" s="2685"/>
      <c r="F20" s="2685"/>
      <c r="G20" s="2685"/>
      <c r="H20" s="2685"/>
      <c r="I20" s="2685"/>
      <c r="J20" s="2685"/>
      <c r="K20" s="2685"/>
      <c r="L20" s="1177"/>
      <c r="M20" s="1177"/>
      <c r="N20" s="1177"/>
    </row>
    <row r="21" spans="1:14" ht="15" customHeight="1">
      <c r="A21" s="1177"/>
      <c r="B21" s="1182"/>
      <c r="C21" s="1183"/>
      <c r="D21" s="1177"/>
      <c r="E21" s="1177"/>
      <c r="F21" s="1177"/>
      <c r="G21" s="1177"/>
      <c r="H21" s="1182"/>
      <c r="I21" s="1177"/>
      <c r="J21" s="1177"/>
      <c r="K21" s="1182"/>
      <c r="L21" s="1177"/>
      <c r="M21" s="1177"/>
      <c r="N21" s="1177"/>
    </row>
    <row r="22" spans="1:14" ht="15" customHeight="1">
      <c r="A22" s="1177"/>
      <c r="B22" s="1182"/>
      <c r="C22" s="1183"/>
      <c r="D22" s="1177"/>
      <c r="E22" s="1177"/>
      <c r="F22" s="1177"/>
      <c r="G22" s="1177"/>
      <c r="H22" s="1182"/>
      <c r="I22" s="1177"/>
      <c r="J22" s="1177"/>
      <c r="K22" s="1182"/>
      <c r="L22" s="1177"/>
      <c r="M22" s="1177"/>
      <c r="N22" s="1177"/>
    </row>
    <row r="23" spans="1:14" ht="15" customHeight="1">
      <c r="A23" s="1177"/>
      <c r="B23" s="1182"/>
      <c r="C23" s="1183"/>
      <c r="D23" s="1177"/>
      <c r="E23" s="1177"/>
      <c r="F23" s="1177"/>
      <c r="G23" s="1177"/>
      <c r="H23" s="1182"/>
      <c r="I23" s="1177"/>
      <c r="J23" s="1177"/>
      <c r="K23" s="1182"/>
      <c r="L23" s="1177"/>
      <c r="M23" s="1177"/>
      <c r="N23" s="1177"/>
    </row>
    <row r="24" spans="1:14" ht="15" customHeight="1">
      <c r="A24" s="1177"/>
      <c r="B24" s="1182"/>
      <c r="C24" s="1183"/>
      <c r="D24" s="1177"/>
      <c r="E24" s="1177"/>
      <c r="F24" s="1177"/>
      <c r="G24" s="1177"/>
      <c r="H24" s="1182"/>
      <c r="I24" s="1177"/>
      <c r="J24" s="1177"/>
      <c r="K24" s="1182"/>
      <c r="L24" s="1177"/>
      <c r="M24" s="1177"/>
      <c r="N24" s="1177"/>
    </row>
    <row r="25" spans="1:14" ht="15" customHeight="1">
      <c r="A25" s="1177"/>
      <c r="B25" s="1182"/>
      <c r="C25" s="1183"/>
      <c r="D25" s="1177"/>
      <c r="E25" s="1177"/>
      <c r="F25" s="1177"/>
      <c r="G25" s="1177"/>
      <c r="H25" s="1182"/>
      <c r="I25" s="1177"/>
      <c r="J25" s="1177"/>
      <c r="K25" s="1182"/>
      <c r="L25" s="1177"/>
      <c r="M25" s="1177"/>
      <c r="N25" s="1177"/>
    </row>
    <row r="26" spans="1:14" ht="15" customHeight="1">
      <c r="A26" s="1177"/>
      <c r="B26" s="1182"/>
      <c r="C26" s="1183"/>
      <c r="D26" s="1177"/>
      <c r="E26" s="1177"/>
      <c r="F26" s="1177"/>
      <c r="G26" s="1177"/>
      <c r="H26" s="1182"/>
      <c r="I26" s="1177"/>
      <c r="J26" s="1177"/>
      <c r="K26" s="1182"/>
      <c r="L26" s="1177"/>
      <c r="M26" s="1177"/>
      <c r="N26" s="1177"/>
    </row>
    <row r="27" spans="1:14" ht="15" customHeight="1">
      <c r="A27" s="1177"/>
      <c r="B27" s="1182"/>
      <c r="C27" s="1183"/>
      <c r="D27" s="1177"/>
      <c r="E27" s="1177"/>
      <c r="F27" s="1177"/>
      <c r="G27" s="1177"/>
      <c r="H27" s="1182"/>
      <c r="I27" s="1177"/>
      <c r="J27" s="1177"/>
      <c r="K27" s="1182"/>
      <c r="L27" s="1177"/>
      <c r="M27" s="1177"/>
      <c r="N27" s="1177"/>
    </row>
    <row r="28" spans="1:14" ht="15" customHeight="1">
      <c r="A28" s="1177"/>
      <c r="B28" s="1182"/>
      <c r="C28" s="1183"/>
      <c r="D28" s="1177"/>
      <c r="E28" s="1177"/>
      <c r="F28" s="1177"/>
      <c r="G28" s="1177"/>
      <c r="H28" s="1182"/>
      <c r="I28" s="1177"/>
      <c r="J28" s="1177"/>
      <c r="K28" s="1182"/>
      <c r="L28" s="1177"/>
      <c r="M28" s="1177"/>
      <c r="N28" s="1177"/>
    </row>
    <row r="29" spans="1:14" ht="15" customHeight="1">
      <c r="A29" s="1184" t="s">
        <v>369</v>
      </c>
      <c r="B29" s="1182"/>
      <c r="C29" s="1183"/>
      <c r="D29" s="1177"/>
      <c r="E29" s="1177"/>
      <c r="F29" s="1177"/>
      <c r="G29" s="1177"/>
      <c r="H29" s="1182"/>
      <c r="I29" s="1177"/>
      <c r="J29" s="1177"/>
      <c r="K29" s="1182"/>
      <c r="L29" s="1177"/>
      <c r="M29" s="1177"/>
      <c r="N29" s="1185" t="s">
        <v>397</v>
      </c>
    </row>
    <row r="30" spans="1:14" ht="12.75">
      <c r="A30" s="1184" t="s">
        <v>269</v>
      </c>
      <c r="B30" s="1177"/>
      <c r="C30" s="1177"/>
      <c r="D30" s="1177"/>
      <c r="E30" s="1177"/>
      <c r="F30" s="1177"/>
      <c r="G30" s="1177"/>
      <c r="H30" s="1177"/>
      <c r="I30" s="1177"/>
      <c r="J30" s="1177"/>
      <c r="K30" s="1177"/>
      <c r="L30" s="1177"/>
      <c r="M30" s="1177"/>
      <c r="N30" s="1200" t="s">
        <v>405</v>
      </c>
    </row>
    <row r="31" spans="1:14" ht="12.75">
      <c r="A31" s="1177"/>
      <c r="B31" s="1177"/>
      <c r="C31" s="1177"/>
      <c r="D31" s="1177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</row>
  </sheetData>
  <mergeCells count="4">
    <mergeCell ref="A14:N14"/>
    <mergeCell ref="A15:N15"/>
    <mergeCell ref="A11:N11"/>
    <mergeCell ref="A20:K20"/>
  </mergeCells>
  <printOptions horizontalCentered="1" verticalCentered="1"/>
  <pageMargins left="0.3937007874015748" right="0.3937007874015748" top="0.38" bottom="0.37" header="0.35" footer="0.17"/>
  <pageSetup fitToHeight="2" horizontalDpi="600" verticalDpi="600" orientation="landscape" paperSize="9" scale="93" r:id="rId2"/>
  <headerFooter alignWithMargins="0">
    <oddHeader>&amp;R
</oddHeader>
    <oddFooter>&amp;R
&amp;14...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2:DO404"/>
  <sheetViews>
    <sheetView workbookViewId="0" topLeftCell="A1">
      <selection activeCell="Q20" sqref="Q20"/>
    </sheetView>
  </sheetViews>
  <sheetFormatPr defaultColWidth="11.421875" defaultRowHeight="15"/>
  <cols>
    <col min="1" max="1" width="3.7109375" style="63" customWidth="1"/>
    <col min="2" max="2" width="17.57421875" style="63" customWidth="1"/>
    <col min="3" max="4" width="5.8515625" style="63" customWidth="1"/>
    <col min="5" max="5" width="5.28125" style="63" customWidth="1"/>
    <col min="6" max="7" width="5.00390625" style="63" customWidth="1"/>
    <col min="8" max="8" width="5.421875" style="63" customWidth="1"/>
    <col min="9" max="10" width="8.7109375" style="105" customWidth="1"/>
    <col min="11" max="11" width="5.140625" style="63" customWidth="1"/>
    <col min="12" max="13" width="5.28125" style="63" customWidth="1"/>
    <col min="14" max="14" width="5.00390625" style="63" customWidth="1"/>
    <col min="15" max="16" width="5.28125" style="63" customWidth="1"/>
    <col min="17" max="17" width="5.00390625" style="63" customWidth="1"/>
    <col min="18" max="19" width="5.28125" style="63" customWidth="1"/>
    <col min="20" max="20" width="6.28125" style="105" customWidth="1"/>
    <col min="21" max="23" width="5.28125" style="63" customWidth="1"/>
    <col min="24" max="24" width="6.7109375" style="404" customWidth="1"/>
    <col min="25" max="16384" width="11.421875" style="63" customWidth="1"/>
  </cols>
  <sheetData>
    <row r="2" spans="1:24" ht="11.25">
      <c r="A2" s="2669" t="str">
        <f>'A. Ausbildungsverh. Landwirt'!A3</f>
        <v>BMELV - Referat 425</v>
      </c>
      <c r="B2" s="2669"/>
      <c r="C2" s="17"/>
      <c r="D2" s="17"/>
      <c r="E2" s="17"/>
      <c r="F2" s="17"/>
      <c r="G2" s="17"/>
      <c r="H2" s="17"/>
      <c r="I2" s="622"/>
      <c r="J2" s="2708" t="s">
        <v>267</v>
      </c>
      <c r="K2" s="2708"/>
      <c r="L2" s="2708"/>
      <c r="M2" s="17"/>
      <c r="N2" s="17"/>
      <c r="O2" s="17"/>
      <c r="P2" s="17"/>
      <c r="Q2" s="17"/>
      <c r="R2" s="17"/>
      <c r="S2" s="18"/>
      <c r="T2" s="17"/>
      <c r="U2" s="17"/>
      <c r="X2" s="1115" t="str">
        <f>Inhaltsverzeichnis!$O$1</f>
        <v>Mai 2007</v>
      </c>
    </row>
    <row r="3" spans="1:24" ht="11.25">
      <c r="A3" s="479"/>
      <c r="B3" s="16"/>
      <c r="C3" s="17"/>
      <c r="D3" s="17"/>
      <c r="E3" s="17"/>
      <c r="F3" s="17"/>
      <c r="G3" s="17"/>
      <c r="H3" s="17"/>
      <c r="I3" s="63"/>
      <c r="J3" s="18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540"/>
    </row>
    <row r="4" spans="1:24" ht="12.75">
      <c r="A4" s="711" t="s">
        <v>387</v>
      </c>
      <c r="B4" s="623"/>
      <c r="C4" s="623"/>
      <c r="D4" s="623"/>
      <c r="E4" s="623"/>
      <c r="F4" s="623"/>
      <c r="G4" s="623"/>
      <c r="H4" s="623"/>
      <c r="I4" s="624"/>
      <c r="J4" s="624"/>
      <c r="K4" s="623"/>
      <c r="L4" s="623"/>
      <c r="M4" s="623"/>
      <c r="N4" s="623"/>
      <c r="O4" s="623"/>
      <c r="P4" s="623"/>
      <c r="Q4" s="623"/>
      <c r="R4" s="623"/>
      <c r="S4" s="623"/>
      <c r="T4" s="624"/>
      <c r="U4" s="623"/>
      <c r="V4" s="623"/>
      <c r="W4" s="623"/>
      <c r="X4" s="532"/>
    </row>
    <row r="5" spans="1:24" ht="9.75" customHeight="1" thickBot="1">
      <c r="A5" s="623"/>
      <c r="B5" s="24"/>
      <c r="C5" s="623"/>
      <c r="D5" s="623"/>
      <c r="E5" s="623"/>
      <c r="F5" s="623"/>
      <c r="G5" s="623"/>
      <c r="H5" s="623"/>
      <c r="I5" s="624"/>
      <c r="J5" s="624"/>
      <c r="K5" s="623"/>
      <c r="L5" s="623"/>
      <c r="M5" s="623"/>
      <c r="N5" s="623"/>
      <c r="O5" s="623"/>
      <c r="P5" s="623"/>
      <c r="Q5" s="623"/>
      <c r="R5" s="623"/>
      <c r="S5" s="623"/>
      <c r="T5" s="624"/>
      <c r="U5" s="623"/>
      <c r="V5" s="623"/>
      <c r="W5" s="623"/>
      <c r="X5" s="532"/>
    </row>
    <row r="6" spans="1:24" ht="18" customHeight="1">
      <c r="A6" s="1645"/>
      <c r="B6" s="1663"/>
      <c r="C6" s="2671" t="str">
        <f>'A. Ausbildungsverh. Landwirt'!$B$8</f>
        <v>Auszubildende am 31.12.2006</v>
      </c>
      <c r="D6" s="2672"/>
      <c r="E6" s="2672"/>
      <c r="F6" s="2672"/>
      <c r="G6" s="2672"/>
      <c r="H6" s="2673"/>
      <c r="I6" s="1665" t="s">
        <v>1</v>
      </c>
      <c r="J6" s="1665" t="s">
        <v>2</v>
      </c>
      <c r="K6" s="1567" t="s">
        <v>204</v>
      </c>
      <c r="L6" s="1666"/>
      <c r="M6" s="1666"/>
      <c r="N6" s="1666"/>
      <c r="O6" s="1666"/>
      <c r="P6" s="1667"/>
      <c r="Q6" s="1567" t="s">
        <v>0</v>
      </c>
      <c r="R6" s="1668"/>
      <c r="S6" s="1668"/>
      <c r="T6" s="1669"/>
      <c r="U6" s="1668"/>
      <c r="V6" s="1668"/>
      <c r="W6" s="1668"/>
      <c r="X6" s="1670"/>
    </row>
    <row r="7" spans="1:24" ht="10.5" customHeight="1">
      <c r="A7" s="1532"/>
      <c r="B7" s="495"/>
      <c r="C7" s="1116"/>
      <c r="D7" s="1116"/>
      <c r="E7" s="1117"/>
      <c r="F7" s="1118"/>
      <c r="G7" s="1119"/>
      <c r="H7" s="1119"/>
      <c r="I7" s="1120" t="s">
        <v>5</v>
      </c>
      <c r="J7" s="1120" t="s">
        <v>6</v>
      </c>
      <c r="K7" s="1116"/>
      <c r="L7" s="1116"/>
      <c r="M7" s="1117"/>
      <c r="N7" s="1121" t="s">
        <v>82</v>
      </c>
      <c r="O7" s="1122"/>
      <c r="P7" s="1123"/>
      <c r="Q7" s="1118"/>
      <c r="R7" s="1116"/>
      <c r="S7" s="1124"/>
      <c r="T7" s="1125"/>
      <c r="U7" s="1126" t="s">
        <v>4</v>
      </c>
      <c r="V7" s="1122"/>
      <c r="W7" s="1122"/>
      <c r="X7" s="1671"/>
    </row>
    <row r="8" spans="1:47" ht="10.5" customHeight="1">
      <c r="A8" s="1532"/>
      <c r="B8" s="30" t="s">
        <v>12</v>
      </c>
      <c r="C8" s="1127"/>
      <c r="D8" s="1127"/>
      <c r="E8" s="1128"/>
      <c r="F8" s="1129" t="s">
        <v>51</v>
      </c>
      <c r="G8" s="1130"/>
      <c r="H8" s="1130"/>
      <c r="I8" s="1120" t="s">
        <v>12</v>
      </c>
      <c r="J8" s="1120" t="s">
        <v>12</v>
      </c>
      <c r="K8" s="1127"/>
      <c r="L8" s="1127"/>
      <c r="M8" s="1128"/>
      <c r="N8" s="1132" t="s">
        <v>83</v>
      </c>
      <c r="O8" s="1133"/>
      <c r="P8" s="1134"/>
      <c r="Q8" s="1135"/>
      <c r="R8" s="1136"/>
      <c r="S8" s="1137"/>
      <c r="T8" s="1138" t="s">
        <v>8</v>
      </c>
      <c r="U8" s="1139" t="s">
        <v>437</v>
      </c>
      <c r="V8" s="1133"/>
      <c r="W8" s="1133"/>
      <c r="X8" s="1672"/>
      <c r="Y8" s="15"/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7"/>
      <c r="AM8" s="17"/>
      <c r="AN8" s="17"/>
      <c r="AO8" s="17"/>
      <c r="AP8" s="17"/>
      <c r="AQ8" s="17"/>
      <c r="AR8" s="18"/>
      <c r="AS8" s="17"/>
      <c r="AT8" s="17"/>
      <c r="AU8" s="20" t="s">
        <v>227</v>
      </c>
    </row>
    <row r="9" spans="1:24" ht="10.5" customHeight="1">
      <c r="A9" s="1535" t="s">
        <v>53</v>
      </c>
      <c r="B9" s="30" t="s">
        <v>76</v>
      </c>
      <c r="C9" s="1140" t="s">
        <v>23</v>
      </c>
      <c r="D9" s="1141" t="s">
        <v>21</v>
      </c>
      <c r="E9" s="1141" t="s">
        <v>22</v>
      </c>
      <c r="F9" s="1132" t="s">
        <v>52</v>
      </c>
      <c r="G9" s="1133"/>
      <c r="H9" s="1133"/>
      <c r="I9" s="1120" t="s">
        <v>24</v>
      </c>
      <c r="J9" s="1120" t="s">
        <v>24</v>
      </c>
      <c r="K9" s="1142"/>
      <c r="L9" s="1142"/>
      <c r="M9" s="1143"/>
      <c r="N9" s="1116"/>
      <c r="O9" s="1116"/>
      <c r="P9" s="1117"/>
      <c r="Q9" s="202"/>
      <c r="R9" s="1142"/>
      <c r="S9" s="1144"/>
      <c r="T9" s="1138" t="s">
        <v>13</v>
      </c>
      <c r="U9" s="1145"/>
      <c r="V9" s="1146"/>
      <c r="W9" s="1147"/>
      <c r="X9" s="1673" t="s">
        <v>8</v>
      </c>
    </row>
    <row r="10" spans="1:24" ht="10.5" customHeight="1">
      <c r="A10" s="1532"/>
      <c r="B10" s="30" t="s">
        <v>78</v>
      </c>
      <c r="C10" s="1140" t="s">
        <v>35</v>
      </c>
      <c r="D10" s="1141" t="s">
        <v>34</v>
      </c>
      <c r="E10" s="1141" t="s">
        <v>34</v>
      </c>
      <c r="F10" s="1146"/>
      <c r="G10" s="1148"/>
      <c r="H10" s="1148"/>
      <c r="I10" s="1120" t="s">
        <v>39</v>
      </c>
      <c r="J10" s="1120" t="s">
        <v>39</v>
      </c>
      <c r="K10" s="1149" t="s">
        <v>23</v>
      </c>
      <c r="L10" s="1141" t="s">
        <v>21</v>
      </c>
      <c r="M10" s="1141" t="s">
        <v>22</v>
      </c>
      <c r="N10" s="1140" t="s">
        <v>23</v>
      </c>
      <c r="O10" s="1141" t="s">
        <v>21</v>
      </c>
      <c r="P10" s="1141" t="s">
        <v>22</v>
      </c>
      <c r="Q10" s="1137" t="s">
        <v>23</v>
      </c>
      <c r="R10" s="1150" t="s">
        <v>21</v>
      </c>
      <c r="S10" s="1141" t="s">
        <v>22</v>
      </c>
      <c r="T10" s="1138" t="s">
        <v>25</v>
      </c>
      <c r="U10" s="1151" t="s">
        <v>23</v>
      </c>
      <c r="V10" s="1131" t="s">
        <v>21</v>
      </c>
      <c r="W10" s="1141" t="s">
        <v>22</v>
      </c>
      <c r="X10" s="1674" t="s">
        <v>13</v>
      </c>
    </row>
    <row r="11" spans="1:24" ht="10.5" customHeight="1">
      <c r="A11" s="1532"/>
      <c r="B11" s="495"/>
      <c r="C11" s="1152"/>
      <c r="D11" s="1142"/>
      <c r="E11" s="1142"/>
      <c r="F11" s="1141" t="s">
        <v>36</v>
      </c>
      <c r="G11" s="1153" t="s">
        <v>37</v>
      </c>
      <c r="H11" s="1153" t="s">
        <v>38</v>
      </c>
      <c r="I11" s="1120" t="s">
        <v>45</v>
      </c>
      <c r="J11" s="1120" t="s">
        <v>45</v>
      </c>
      <c r="K11" s="1149" t="s">
        <v>35</v>
      </c>
      <c r="L11" s="1141" t="s">
        <v>34</v>
      </c>
      <c r="M11" s="1141" t="s">
        <v>40</v>
      </c>
      <c r="N11" s="1140" t="s">
        <v>35</v>
      </c>
      <c r="O11" s="1141" t="s">
        <v>34</v>
      </c>
      <c r="P11" s="1141" t="s">
        <v>40</v>
      </c>
      <c r="Q11" s="1137" t="s">
        <v>35</v>
      </c>
      <c r="R11" s="1150" t="s">
        <v>34</v>
      </c>
      <c r="S11" s="1141" t="s">
        <v>40</v>
      </c>
      <c r="T11" s="1138" t="s">
        <v>41</v>
      </c>
      <c r="U11" s="1151" t="s">
        <v>35</v>
      </c>
      <c r="V11" s="1131" t="s">
        <v>34</v>
      </c>
      <c r="W11" s="1141" t="s">
        <v>40</v>
      </c>
      <c r="X11" s="1674" t="s">
        <v>25</v>
      </c>
    </row>
    <row r="12" spans="1:24" ht="6.75" customHeight="1">
      <c r="A12" s="1538"/>
      <c r="B12" s="632"/>
      <c r="C12" s="1154"/>
      <c r="D12" s="858"/>
      <c r="E12" s="858"/>
      <c r="F12" s="1142"/>
      <c r="G12" s="852"/>
      <c r="H12" s="852"/>
      <c r="I12" s="1155"/>
      <c r="J12" s="1155"/>
      <c r="K12" s="1156"/>
      <c r="L12" s="858"/>
      <c r="M12" s="858"/>
      <c r="N12" s="1152"/>
      <c r="O12" s="1142"/>
      <c r="P12" s="1142"/>
      <c r="Q12" s="1157"/>
      <c r="R12" s="1158"/>
      <c r="S12" s="858"/>
      <c r="T12" s="1159"/>
      <c r="U12" s="1160"/>
      <c r="V12" s="1134"/>
      <c r="W12" s="858"/>
      <c r="X12" s="1675" t="s">
        <v>41</v>
      </c>
    </row>
    <row r="13" spans="1:25" s="85" customFormat="1" ht="3" customHeight="1">
      <c r="A13" s="1660"/>
      <c r="B13" s="491"/>
      <c r="C13" s="647"/>
      <c r="D13" s="574"/>
      <c r="E13" s="489"/>
      <c r="F13" s="574"/>
      <c r="G13" s="574"/>
      <c r="H13" s="489"/>
      <c r="I13" s="633"/>
      <c r="J13" s="633"/>
      <c r="K13" s="647"/>
      <c r="L13" s="574"/>
      <c r="M13" s="574"/>
      <c r="N13" s="647"/>
      <c r="O13" s="574"/>
      <c r="P13" s="489"/>
      <c r="Q13" s="626"/>
      <c r="R13" s="28"/>
      <c r="S13" s="574"/>
      <c r="T13" s="627"/>
      <c r="U13" s="29"/>
      <c r="V13" s="28"/>
      <c r="W13" s="489"/>
      <c r="X13" s="1661"/>
      <c r="Y13" s="107"/>
    </row>
    <row r="14" spans="1:25" ht="10.5" customHeight="1">
      <c r="A14" s="1549" t="s">
        <v>54</v>
      </c>
      <c r="B14" s="467" t="s">
        <v>84</v>
      </c>
      <c r="C14" s="2396">
        <v>1956</v>
      </c>
      <c r="D14" s="2397">
        <v>1534</v>
      </c>
      <c r="E14" s="2398">
        <v>422</v>
      </c>
      <c r="F14" s="2397">
        <v>615</v>
      </c>
      <c r="G14" s="2397">
        <v>691</v>
      </c>
      <c r="H14" s="2398">
        <v>650</v>
      </c>
      <c r="I14" s="2399">
        <v>728</v>
      </c>
      <c r="J14" s="2397">
        <v>150</v>
      </c>
      <c r="K14" s="2396">
        <v>625</v>
      </c>
      <c r="L14" s="2397">
        <v>479</v>
      </c>
      <c r="M14" s="2397">
        <v>146</v>
      </c>
      <c r="N14" s="2396">
        <v>532</v>
      </c>
      <c r="O14" s="2397">
        <v>396</v>
      </c>
      <c r="P14" s="2398">
        <v>136</v>
      </c>
      <c r="Q14" s="2396">
        <v>106</v>
      </c>
      <c r="R14" s="2397">
        <v>90</v>
      </c>
      <c r="S14" s="2398">
        <v>16</v>
      </c>
      <c r="T14" s="2399">
        <v>97</v>
      </c>
      <c r="U14" s="2397">
        <v>8</v>
      </c>
      <c r="V14" s="2397">
        <v>8</v>
      </c>
      <c r="W14" s="2397">
        <v>0</v>
      </c>
      <c r="X14" s="2400">
        <v>6</v>
      </c>
      <c r="Y14" s="106"/>
    </row>
    <row r="15" spans="1:25" ht="10.5" customHeight="1">
      <c r="A15" s="1532"/>
      <c r="B15" s="851" t="s">
        <v>85</v>
      </c>
      <c r="C15" s="2401">
        <v>427</v>
      </c>
      <c r="D15" s="2402">
        <v>228</v>
      </c>
      <c r="E15" s="2403">
        <v>199</v>
      </c>
      <c r="F15" s="2402">
        <v>115</v>
      </c>
      <c r="G15" s="2402">
        <v>152</v>
      </c>
      <c r="H15" s="2402">
        <v>160</v>
      </c>
      <c r="I15" s="2404">
        <v>138</v>
      </c>
      <c r="J15" s="2402">
        <v>26</v>
      </c>
      <c r="K15" s="2401">
        <v>131</v>
      </c>
      <c r="L15" s="2402">
        <v>61</v>
      </c>
      <c r="M15" s="2402">
        <v>70</v>
      </c>
      <c r="N15" s="2401">
        <v>107</v>
      </c>
      <c r="O15" s="2402">
        <v>44</v>
      </c>
      <c r="P15" s="2402">
        <v>63</v>
      </c>
      <c r="Q15" s="2401">
        <v>26</v>
      </c>
      <c r="R15" s="2402">
        <v>17</v>
      </c>
      <c r="S15" s="2403">
        <v>9</v>
      </c>
      <c r="T15" s="2403">
        <v>23</v>
      </c>
      <c r="U15" s="2402">
        <v>0</v>
      </c>
      <c r="V15" s="2402">
        <v>0</v>
      </c>
      <c r="W15" s="2397">
        <v>0</v>
      </c>
      <c r="X15" s="2405">
        <v>0</v>
      </c>
      <c r="Y15" s="106"/>
    </row>
    <row r="16" spans="1:25" ht="10.5" customHeight="1">
      <c r="A16" s="1532"/>
      <c r="B16" s="851" t="s">
        <v>86</v>
      </c>
      <c r="C16" s="2401">
        <v>124</v>
      </c>
      <c r="D16" s="2402">
        <v>78</v>
      </c>
      <c r="E16" s="2403">
        <v>46</v>
      </c>
      <c r="F16" s="2402">
        <v>39</v>
      </c>
      <c r="G16" s="2402">
        <v>51</v>
      </c>
      <c r="H16" s="2402">
        <v>34</v>
      </c>
      <c r="I16" s="2404">
        <v>52</v>
      </c>
      <c r="J16" s="2402">
        <v>9</v>
      </c>
      <c r="K16" s="2401">
        <v>43</v>
      </c>
      <c r="L16" s="2402">
        <v>27</v>
      </c>
      <c r="M16" s="2402">
        <v>16</v>
      </c>
      <c r="N16" s="2401">
        <v>40</v>
      </c>
      <c r="O16" s="2402">
        <v>24</v>
      </c>
      <c r="P16" s="2402">
        <v>16</v>
      </c>
      <c r="Q16" s="2401">
        <v>17</v>
      </c>
      <c r="R16" s="2402">
        <v>15</v>
      </c>
      <c r="S16" s="2403">
        <v>2</v>
      </c>
      <c r="T16" s="2403">
        <v>16</v>
      </c>
      <c r="U16" s="2402">
        <v>0</v>
      </c>
      <c r="V16" s="2402">
        <v>0</v>
      </c>
      <c r="W16" s="2397">
        <v>0</v>
      </c>
      <c r="X16" s="2405">
        <v>0</v>
      </c>
      <c r="Y16" s="106"/>
    </row>
    <row r="17" spans="1:25" ht="10.5" customHeight="1">
      <c r="A17" s="1532"/>
      <c r="B17" s="851" t="s">
        <v>87</v>
      </c>
      <c r="C17" s="2401">
        <v>128</v>
      </c>
      <c r="D17" s="2402">
        <v>90</v>
      </c>
      <c r="E17" s="2403">
        <v>38</v>
      </c>
      <c r="F17" s="2402">
        <v>35</v>
      </c>
      <c r="G17" s="2402">
        <v>43</v>
      </c>
      <c r="H17" s="2402">
        <v>50</v>
      </c>
      <c r="I17" s="2404">
        <v>47</v>
      </c>
      <c r="J17" s="2402">
        <v>11</v>
      </c>
      <c r="K17" s="2401">
        <v>45</v>
      </c>
      <c r="L17" s="2402">
        <v>38</v>
      </c>
      <c r="M17" s="2402">
        <v>7</v>
      </c>
      <c r="N17" s="2401">
        <v>39</v>
      </c>
      <c r="O17" s="2402">
        <v>32</v>
      </c>
      <c r="P17" s="2402">
        <v>7</v>
      </c>
      <c r="Q17" s="2401">
        <v>3</v>
      </c>
      <c r="R17" s="2402">
        <v>3</v>
      </c>
      <c r="S17" s="2403">
        <v>0</v>
      </c>
      <c r="T17" s="2403">
        <v>3</v>
      </c>
      <c r="U17" s="2402">
        <v>0</v>
      </c>
      <c r="V17" s="2402">
        <v>0</v>
      </c>
      <c r="W17" s="2397">
        <v>0</v>
      </c>
      <c r="X17" s="2405">
        <v>0</v>
      </c>
      <c r="Y17" s="106"/>
    </row>
    <row r="18" spans="1:25" ht="10.5" customHeight="1">
      <c r="A18" s="1532"/>
      <c r="B18" s="851" t="s">
        <v>88</v>
      </c>
      <c r="C18" s="2401">
        <v>57</v>
      </c>
      <c r="D18" s="2402">
        <v>51</v>
      </c>
      <c r="E18" s="2403">
        <v>6</v>
      </c>
      <c r="F18" s="2402">
        <v>14</v>
      </c>
      <c r="G18" s="2402">
        <v>25</v>
      </c>
      <c r="H18" s="2402">
        <v>18</v>
      </c>
      <c r="I18" s="2404">
        <v>25</v>
      </c>
      <c r="J18" s="2402">
        <v>3</v>
      </c>
      <c r="K18" s="2401">
        <v>23</v>
      </c>
      <c r="L18" s="2402">
        <v>20</v>
      </c>
      <c r="M18" s="2402">
        <v>3</v>
      </c>
      <c r="N18" s="2401">
        <v>22</v>
      </c>
      <c r="O18" s="2402">
        <v>19</v>
      </c>
      <c r="P18" s="2402">
        <v>3</v>
      </c>
      <c r="Q18" s="2401">
        <v>3</v>
      </c>
      <c r="R18" s="2402">
        <v>2</v>
      </c>
      <c r="S18" s="2403">
        <v>1</v>
      </c>
      <c r="T18" s="2403">
        <v>3</v>
      </c>
      <c r="U18" s="2402">
        <v>0</v>
      </c>
      <c r="V18" s="2402">
        <v>0</v>
      </c>
      <c r="W18" s="2397">
        <v>0</v>
      </c>
      <c r="X18" s="2405">
        <v>0</v>
      </c>
      <c r="Y18" s="106"/>
    </row>
    <row r="19" spans="1:57" ht="10.5" customHeight="1">
      <c r="A19" s="1532"/>
      <c r="B19" s="851" t="s">
        <v>89</v>
      </c>
      <c r="C19" s="2401">
        <v>1111</v>
      </c>
      <c r="D19" s="2402">
        <v>1018</v>
      </c>
      <c r="E19" s="2403">
        <v>93</v>
      </c>
      <c r="F19" s="2402">
        <v>386</v>
      </c>
      <c r="G19" s="2402">
        <v>371</v>
      </c>
      <c r="H19" s="2402">
        <v>354</v>
      </c>
      <c r="I19" s="2404">
        <v>424</v>
      </c>
      <c r="J19" s="2402">
        <v>96</v>
      </c>
      <c r="K19" s="2401">
        <v>351</v>
      </c>
      <c r="L19" s="2402">
        <v>316</v>
      </c>
      <c r="M19" s="2402">
        <v>35</v>
      </c>
      <c r="N19" s="2401">
        <v>296</v>
      </c>
      <c r="O19" s="2402">
        <v>263</v>
      </c>
      <c r="P19" s="2402">
        <v>33</v>
      </c>
      <c r="Q19" s="2401">
        <v>52</v>
      </c>
      <c r="R19" s="2402">
        <v>50</v>
      </c>
      <c r="S19" s="2403">
        <v>2</v>
      </c>
      <c r="T19" s="2403">
        <v>47</v>
      </c>
      <c r="U19" s="2402">
        <v>0</v>
      </c>
      <c r="V19" s="2402">
        <v>0</v>
      </c>
      <c r="W19" s="2397">
        <v>0</v>
      </c>
      <c r="X19" s="2405">
        <v>0</v>
      </c>
      <c r="Y19" s="106"/>
      <c r="AI19" s="36"/>
      <c r="AJ19" s="36"/>
      <c r="AK19" s="36"/>
      <c r="AL19" s="37"/>
      <c r="AM19" s="36"/>
      <c r="AN19" s="36"/>
      <c r="AO19" s="36"/>
      <c r="AP19" s="64"/>
      <c r="AQ19" s="64"/>
      <c r="AR19" s="36"/>
      <c r="AS19" s="35"/>
      <c r="AT19" s="53"/>
      <c r="AU19" s="31"/>
      <c r="AV19" s="16"/>
      <c r="AW19" s="56"/>
      <c r="AX19" s="36"/>
      <c r="AY19" s="35"/>
      <c r="AZ19" s="53"/>
      <c r="BA19" s="89"/>
      <c r="BB19" s="31"/>
      <c r="BC19" s="16"/>
      <c r="BD19" s="17"/>
      <c r="BE19" s="16"/>
    </row>
    <row r="20" spans="1:57" ht="10.5" customHeight="1">
      <c r="A20" s="1532"/>
      <c r="B20" s="851" t="s">
        <v>90</v>
      </c>
      <c r="C20" s="2401">
        <v>57</v>
      </c>
      <c r="D20" s="2402">
        <v>47</v>
      </c>
      <c r="E20" s="2403">
        <v>10</v>
      </c>
      <c r="F20" s="2402">
        <v>12</v>
      </c>
      <c r="G20" s="2402">
        <v>27</v>
      </c>
      <c r="H20" s="2402">
        <v>18</v>
      </c>
      <c r="I20" s="2404">
        <v>13</v>
      </c>
      <c r="J20" s="2402">
        <v>3</v>
      </c>
      <c r="K20" s="2401">
        <v>12</v>
      </c>
      <c r="L20" s="2402">
        <v>7</v>
      </c>
      <c r="M20" s="2402">
        <v>5</v>
      </c>
      <c r="N20" s="2401">
        <v>9</v>
      </c>
      <c r="O20" s="2402">
        <v>5</v>
      </c>
      <c r="P20" s="2402">
        <v>4</v>
      </c>
      <c r="Q20" s="2401">
        <v>3</v>
      </c>
      <c r="R20" s="2402">
        <v>2</v>
      </c>
      <c r="S20" s="2403">
        <v>1</v>
      </c>
      <c r="T20" s="2403">
        <v>3</v>
      </c>
      <c r="U20" s="2402">
        <v>0</v>
      </c>
      <c r="V20" s="2402">
        <v>0</v>
      </c>
      <c r="W20" s="2397">
        <v>0</v>
      </c>
      <c r="X20" s="2405">
        <v>0</v>
      </c>
      <c r="Y20" s="106"/>
      <c r="AI20" s="36"/>
      <c r="AJ20" s="36"/>
      <c r="AK20" s="31"/>
      <c r="AL20" s="78"/>
      <c r="AM20" s="31"/>
      <c r="AN20" s="31"/>
      <c r="AO20" s="31"/>
      <c r="AP20" s="64"/>
      <c r="AQ20" s="64"/>
      <c r="AR20" s="90"/>
      <c r="AS20" s="90"/>
      <c r="AT20" s="91"/>
      <c r="AU20" s="31"/>
      <c r="AV20" s="31"/>
      <c r="AW20" s="53"/>
      <c r="AX20" s="90"/>
      <c r="AY20" s="90"/>
      <c r="AZ20" s="91"/>
      <c r="BA20" s="88"/>
      <c r="BB20" s="31"/>
      <c r="BC20" s="16"/>
      <c r="BD20" s="17"/>
      <c r="BE20" s="16"/>
    </row>
    <row r="21" spans="1:57" ht="10.5" customHeight="1">
      <c r="A21" s="1532"/>
      <c r="B21" s="852" t="s">
        <v>91</v>
      </c>
      <c r="C21" s="2401">
        <v>52</v>
      </c>
      <c r="D21" s="2402">
        <v>22</v>
      </c>
      <c r="E21" s="2403">
        <v>30</v>
      </c>
      <c r="F21" s="2402">
        <v>14</v>
      </c>
      <c r="G21" s="2402">
        <v>22</v>
      </c>
      <c r="H21" s="2402">
        <v>16</v>
      </c>
      <c r="I21" s="2404">
        <v>29</v>
      </c>
      <c r="J21" s="2402">
        <v>2</v>
      </c>
      <c r="K21" s="2401">
        <v>20</v>
      </c>
      <c r="L21" s="2402">
        <v>10</v>
      </c>
      <c r="M21" s="2402">
        <v>10</v>
      </c>
      <c r="N21" s="2401">
        <v>19</v>
      </c>
      <c r="O21" s="2402">
        <v>9</v>
      </c>
      <c r="P21" s="2402">
        <v>10</v>
      </c>
      <c r="Q21" s="2401">
        <v>2</v>
      </c>
      <c r="R21" s="2402">
        <v>1</v>
      </c>
      <c r="S21" s="2403">
        <v>1</v>
      </c>
      <c r="T21" s="2403">
        <v>2</v>
      </c>
      <c r="U21" s="2402">
        <v>0</v>
      </c>
      <c r="V21" s="2402">
        <v>0</v>
      </c>
      <c r="W21" s="2397">
        <v>0</v>
      </c>
      <c r="X21" s="2405">
        <v>0</v>
      </c>
      <c r="Y21" s="106"/>
      <c r="AI21" s="36"/>
      <c r="AJ21" s="36"/>
      <c r="AK21" s="36"/>
      <c r="AL21" s="37"/>
      <c r="AM21" s="31"/>
      <c r="AN21" s="35"/>
      <c r="AO21" s="35"/>
      <c r="AP21" s="64"/>
      <c r="AQ21" s="64"/>
      <c r="AR21" s="36"/>
      <c r="AS21" s="36"/>
      <c r="AT21" s="37"/>
      <c r="AU21" s="36"/>
      <c r="AV21" s="36"/>
      <c r="AW21" s="37"/>
      <c r="AX21" s="36"/>
      <c r="AY21" s="36"/>
      <c r="AZ21" s="37"/>
      <c r="BA21" s="88"/>
      <c r="BB21" s="90"/>
      <c r="BC21" s="90"/>
      <c r="BD21" s="91"/>
      <c r="BE21" s="92"/>
    </row>
    <row r="22" spans="1:57" s="85" customFormat="1" ht="3" customHeight="1">
      <c r="A22" s="1532"/>
      <c r="B22" s="75"/>
      <c r="C22" s="2396"/>
      <c r="D22" s="2402"/>
      <c r="E22" s="2403"/>
      <c r="F22" s="2402"/>
      <c r="G22" s="2402"/>
      <c r="H22" s="2403"/>
      <c r="I22" s="2404"/>
      <c r="J22" s="2402"/>
      <c r="K22" s="2396"/>
      <c r="L22" s="2402"/>
      <c r="M22" s="2402"/>
      <c r="N22" s="2396"/>
      <c r="O22" s="2402"/>
      <c r="P22" s="2403"/>
      <c r="Q22" s="2401"/>
      <c r="R22" s="2402"/>
      <c r="S22" s="2403"/>
      <c r="T22" s="2404"/>
      <c r="U22" s="2402"/>
      <c r="V22" s="2402"/>
      <c r="W22" s="2402"/>
      <c r="X22" s="2406"/>
      <c r="Y22" s="107"/>
      <c r="AI22" s="58"/>
      <c r="AJ22" s="88"/>
      <c r="AK22" s="88"/>
      <c r="AL22" s="93"/>
      <c r="AM22" s="36"/>
      <c r="AN22" s="92"/>
      <c r="AO22" s="92"/>
      <c r="AP22" s="64"/>
      <c r="AQ22" s="64"/>
      <c r="AR22" s="88"/>
      <c r="AS22" s="88"/>
      <c r="AT22" s="93"/>
      <c r="AU22" s="88"/>
      <c r="AV22" s="35"/>
      <c r="AW22" s="93"/>
      <c r="AX22" s="88"/>
      <c r="AY22" s="88"/>
      <c r="AZ22" s="93"/>
      <c r="BA22" s="88"/>
      <c r="BB22" s="88"/>
      <c r="BC22" s="88"/>
      <c r="BD22" s="93"/>
      <c r="BE22" s="92"/>
    </row>
    <row r="23" spans="1:57" ht="11.25">
      <c r="A23" s="1549" t="s">
        <v>55</v>
      </c>
      <c r="B23" s="467" t="s">
        <v>84</v>
      </c>
      <c r="C23" s="2396">
        <v>2235</v>
      </c>
      <c r="D23" s="2397">
        <v>1695</v>
      </c>
      <c r="E23" s="2398">
        <v>540</v>
      </c>
      <c r="F23" s="2397">
        <v>691</v>
      </c>
      <c r="G23" s="2397">
        <v>723</v>
      </c>
      <c r="H23" s="2398">
        <v>821</v>
      </c>
      <c r="I23" s="2399">
        <v>838</v>
      </c>
      <c r="J23" s="2397">
        <v>180</v>
      </c>
      <c r="K23" s="2396">
        <v>858</v>
      </c>
      <c r="L23" s="2397">
        <v>626</v>
      </c>
      <c r="M23" s="2397">
        <v>232</v>
      </c>
      <c r="N23" s="2396">
        <v>668</v>
      </c>
      <c r="O23" s="2397">
        <v>476</v>
      </c>
      <c r="P23" s="2398">
        <v>192</v>
      </c>
      <c r="Q23" s="2396">
        <v>113</v>
      </c>
      <c r="R23" s="2397">
        <v>90</v>
      </c>
      <c r="S23" s="2398">
        <v>23</v>
      </c>
      <c r="T23" s="2399">
        <v>100</v>
      </c>
      <c r="U23" s="2397">
        <v>6</v>
      </c>
      <c r="V23" s="2397">
        <v>4</v>
      </c>
      <c r="W23" s="2397">
        <v>2</v>
      </c>
      <c r="X23" s="2400">
        <v>3</v>
      </c>
      <c r="AI23" s="36"/>
      <c r="AJ23" s="88"/>
      <c r="AK23" s="88"/>
      <c r="AL23" s="93"/>
      <c r="AM23" s="88"/>
      <c r="AN23" s="88"/>
      <c r="AO23" s="88"/>
      <c r="AP23" s="64"/>
      <c r="AQ23" s="64"/>
      <c r="AR23" s="88"/>
      <c r="AS23" s="88"/>
      <c r="AT23" s="93"/>
      <c r="AU23" s="88"/>
      <c r="AV23" s="88"/>
      <c r="AW23" s="93"/>
      <c r="AX23" s="88"/>
      <c r="AY23" s="88"/>
      <c r="AZ23" s="93"/>
      <c r="BA23" s="88"/>
      <c r="BB23" s="88"/>
      <c r="BC23" s="88"/>
      <c r="BD23" s="93"/>
      <c r="BE23" s="92"/>
    </row>
    <row r="24" spans="1:57" ht="10.5" customHeight="1">
      <c r="A24" s="1532"/>
      <c r="B24" s="851" t="s">
        <v>85</v>
      </c>
      <c r="C24" s="2401">
        <v>692</v>
      </c>
      <c r="D24" s="2402">
        <v>371</v>
      </c>
      <c r="E24" s="2403">
        <v>321</v>
      </c>
      <c r="F24" s="2402">
        <v>216</v>
      </c>
      <c r="G24" s="2402">
        <v>237</v>
      </c>
      <c r="H24" s="2402">
        <v>239</v>
      </c>
      <c r="I24" s="2404">
        <v>271</v>
      </c>
      <c r="J24" s="2402">
        <v>61</v>
      </c>
      <c r="K24" s="2401">
        <v>309</v>
      </c>
      <c r="L24" s="2402">
        <v>160</v>
      </c>
      <c r="M24" s="2402">
        <v>149</v>
      </c>
      <c r="N24" s="2401">
        <v>252</v>
      </c>
      <c r="O24" s="2402">
        <v>132</v>
      </c>
      <c r="P24" s="2402">
        <v>120</v>
      </c>
      <c r="Q24" s="2401">
        <v>23</v>
      </c>
      <c r="R24" s="2402">
        <v>15</v>
      </c>
      <c r="S24" s="2403">
        <v>8</v>
      </c>
      <c r="T24" s="2403">
        <v>23</v>
      </c>
      <c r="U24" s="2402">
        <v>0</v>
      </c>
      <c r="V24" s="2402">
        <v>0</v>
      </c>
      <c r="W24" s="2402">
        <v>0</v>
      </c>
      <c r="X24" s="2405">
        <v>0</v>
      </c>
      <c r="AF24" s="634"/>
      <c r="AI24" s="36"/>
      <c r="AJ24" s="36"/>
      <c r="AK24" s="36"/>
      <c r="AL24" s="37"/>
      <c r="AM24" s="36"/>
      <c r="AN24" s="36"/>
      <c r="AO24" s="36"/>
      <c r="AP24" s="65"/>
      <c r="AQ24" s="65"/>
      <c r="AR24" s="36"/>
      <c r="AS24" s="36"/>
      <c r="AT24" s="37"/>
      <c r="AU24" s="36"/>
      <c r="AV24" s="36"/>
      <c r="AW24" s="37"/>
      <c r="AX24" s="36"/>
      <c r="AY24" s="36"/>
      <c r="AZ24" s="37"/>
      <c r="BA24" s="89"/>
      <c r="BB24" s="36"/>
      <c r="BC24" s="36"/>
      <c r="BD24" s="37"/>
      <c r="BE24" s="92"/>
    </row>
    <row r="25" spans="1:24" ht="10.5" customHeight="1">
      <c r="A25" s="1532"/>
      <c r="B25" s="851" t="s">
        <v>86</v>
      </c>
      <c r="C25" s="2401">
        <v>117</v>
      </c>
      <c r="D25" s="2402">
        <v>73</v>
      </c>
      <c r="E25" s="2403">
        <v>44</v>
      </c>
      <c r="F25" s="2402">
        <v>31</v>
      </c>
      <c r="G25" s="2402">
        <v>40</v>
      </c>
      <c r="H25" s="2402">
        <v>46</v>
      </c>
      <c r="I25" s="2404">
        <v>36</v>
      </c>
      <c r="J25" s="2402">
        <v>10</v>
      </c>
      <c r="K25" s="2401">
        <v>38</v>
      </c>
      <c r="L25" s="2402">
        <v>23</v>
      </c>
      <c r="M25" s="2402">
        <v>15</v>
      </c>
      <c r="N25" s="2401">
        <v>34</v>
      </c>
      <c r="O25" s="2402">
        <v>21</v>
      </c>
      <c r="P25" s="2402">
        <v>13</v>
      </c>
      <c r="Q25" s="2401">
        <v>17</v>
      </c>
      <c r="R25" s="2402">
        <v>14</v>
      </c>
      <c r="S25" s="2403">
        <v>3</v>
      </c>
      <c r="T25" s="2403">
        <v>17</v>
      </c>
      <c r="U25" s="2402">
        <v>0</v>
      </c>
      <c r="V25" s="2402">
        <v>0</v>
      </c>
      <c r="W25" s="2402">
        <v>0</v>
      </c>
      <c r="X25" s="2405">
        <v>0</v>
      </c>
    </row>
    <row r="26" spans="1:24" ht="10.5" customHeight="1">
      <c r="A26" s="1532"/>
      <c r="B26" s="851" t="s">
        <v>87</v>
      </c>
      <c r="C26" s="2401">
        <v>152</v>
      </c>
      <c r="D26" s="2402">
        <v>105</v>
      </c>
      <c r="E26" s="2403">
        <v>47</v>
      </c>
      <c r="F26" s="2402">
        <v>50</v>
      </c>
      <c r="G26" s="2402">
        <v>39</v>
      </c>
      <c r="H26" s="2402">
        <v>63</v>
      </c>
      <c r="I26" s="2404">
        <v>56</v>
      </c>
      <c r="J26" s="2402">
        <v>12</v>
      </c>
      <c r="K26" s="2401">
        <v>64</v>
      </c>
      <c r="L26" s="2402">
        <v>44</v>
      </c>
      <c r="M26" s="2402">
        <v>20</v>
      </c>
      <c r="N26" s="2401">
        <v>52</v>
      </c>
      <c r="O26" s="2402">
        <v>33</v>
      </c>
      <c r="P26" s="2402">
        <v>19</v>
      </c>
      <c r="Q26" s="2401">
        <v>11</v>
      </c>
      <c r="R26" s="2402">
        <v>9</v>
      </c>
      <c r="S26" s="2403">
        <v>2</v>
      </c>
      <c r="T26" s="2403">
        <v>10</v>
      </c>
      <c r="U26" s="2402">
        <v>0</v>
      </c>
      <c r="V26" s="2402">
        <v>0</v>
      </c>
      <c r="W26" s="2402">
        <v>0</v>
      </c>
      <c r="X26" s="2405">
        <v>0</v>
      </c>
    </row>
    <row r="27" spans="1:24" ht="10.5" customHeight="1">
      <c r="A27" s="1532"/>
      <c r="B27" s="851" t="s">
        <v>88</v>
      </c>
      <c r="C27" s="2401">
        <v>12</v>
      </c>
      <c r="D27" s="2402">
        <v>10</v>
      </c>
      <c r="E27" s="2403">
        <v>2</v>
      </c>
      <c r="F27" s="2402">
        <v>2</v>
      </c>
      <c r="G27" s="2402">
        <v>6</v>
      </c>
      <c r="H27" s="2402">
        <v>4</v>
      </c>
      <c r="I27" s="2404">
        <v>4</v>
      </c>
      <c r="J27" s="2402">
        <v>1</v>
      </c>
      <c r="K27" s="2401">
        <v>8</v>
      </c>
      <c r="L27" s="2402">
        <v>7</v>
      </c>
      <c r="M27" s="2402">
        <v>1</v>
      </c>
      <c r="N27" s="2401">
        <v>8</v>
      </c>
      <c r="O27" s="2402">
        <v>7</v>
      </c>
      <c r="P27" s="2402">
        <v>1</v>
      </c>
      <c r="Q27" s="2401">
        <v>0</v>
      </c>
      <c r="R27" s="2402">
        <v>0</v>
      </c>
      <c r="S27" s="2403">
        <v>0</v>
      </c>
      <c r="T27" s="2403">
        <v>0</v>
      </c>
      <c r="U27" s="2402">
        <v>0</v>
      </c>
      <c r="V27" s="2402">
        <v>0</v>
      </c>
      <c r="W27" s="2402">
        <v>0</v>
      </c>
      <c r="X27" s="2405">
        <v>0</v>
      </c>
    </row>
    <row r="28" spans="1:24" ht="10.5" customHeight="1">
      <c r="A28" s="1532"/>
      <c r="B28" s="851" t="s">
        <v>89</v>
      </c>
      <c r="C28" s="2401">
        <v>1194</v>
      </c>
      <c r="D28" s="2402">
        <v>1095</v>
      </c>
      <c r="E28" s="2403">
        <v>99</v>
      </c>
      <c r="F28" s="2402">
        <v>382</v>
      </c>
      <c r="G28" s="2402">
        <v>374</v>
      </c>
      <c r="H28" s="2402">
        <v>438</v>
      </c>
      <c r="I28" s="2404">
        <v>450</v>
      </c>
      <c r="J28" s="2402">
        <v>92</v>
      </c>
      <c r="K28" s="2401">
        <v>415</v>
      </c>
      <c r="L28" s="2402">
        <v>381</v>
      </c>
      <c r="M28" s="2402">
        <v>34</v>
      </c>
      <c r="N28" s="2401">
        <v>299</v>
      </c>
      <c r="O28" s="2402">
        <v>272</v>
      </c>
      <c r="P28" s="2402">
        <v>27</v>
      </c>
      <c r="Q28" s="2401">
        <v>60</v>
      </c>
      <c r="R28" s="2402">
        <v>51</v>
      </c>
      <c r="S28" s="2403">
        <v>9</v>
      </c>
      <c r="T28" s="2403">
        <v>48</v>
      </c>
      <c r="U28" s="2402">
        <v>5</v>
      </c>
      <c r="V28" s="2402">
        <v>4</v>
      </c>
      <c r="W28" s="2402">
        <v>1</v>
      </c>
      <c r="X28" s="2405">
        <v>2</v>
      </c>
    </row>
    <row r="29" spans="1:24" ht="10.5" customHeight="1">
      <c r="A29" s="1532"/>
      <c r="B29" s="851" t="s">
        <v>90</v>
      </c>
      <c r="C29" s="2401">
        <v>21</v>
      </c>
      <c r="D29" s="2402">
        <v>19</v>
      </c>
      <c r="E29" s="2403">
        <v>2</v>
      </c>
      <c r="F29" s="2402">
        <v>3</v>
      </c>
      <c r="G29" s="2402">
        <v>9</v>
      </c>
      <c r="H29" s="2402">
        <v>9</v>
      </c>
      <c r="I29" s="2404">
        <v>5</v>
      </c>
      <c r="J29" s="2402">
        <v>3</v>
      </c>
      <c r="K29" s="2401">
        <v>5</v>
      </c>
      <c r="L29" s="2402">
        <v>4</v>
      </c>
      <c r="M29" s="2402">
        <v>1</v>
      </c>
      <c r="N29" s="2401">
        <v>4</v>
      </c>
      <c r="O29" s="2402">
        <v>4</v>
      </c>
      <c r="P29" s="2402">
        <v>0</v>
      </c>
      <c r="Q29" s="2401">
        <v>1</v>
      </c>
      <c r="R29" s="2402">
        <v>1</v>
      </c>
      <c r="S29" s="2403">
        <v>0</v>
      </c>
      <c r="T29" s="2403">
        <v>1</v>
      </c>
      <c r="U29" s="2402">
        <v>0</v>
      </c>
      <c r="V29" s="2402">
        <v>0</v>
      </c>
      <c r="W29" s="2402">
        <v>0</v>
      </c>
      <c r="X29" s="2405">
        <v>0</v>
      </c>
    </row>
    <row r="30" spans="1:24" ht="10.5" customHeight="1">
      <c r="A30" s="1532"/>
      <c r="B30" s="852" t="s">
        <v>91</v>
      </c>
      <c r="C30" s="2401">
        <v>47</v>
      </c>
      <c r="D30" s="2402">
        <v>22</v>
      </c>
      <c r="E30" s="2403">
        <v>25</v>
      </c>
      <c r="F30" s="2402">
        <v>7</v>
      </c>
      <c r="G30" s="2402">
        <v>18</v>
      </c>
      <c r="H30" s="2402">
        <v>22</v>
      </c>
      <c r="I30" s="2404">
        <v>16</v>
      </c>
      <c r="J30" s="2402">
        <v>1</v>
      </c>
      <c r="K30" s="2401">
        <v>19</v>
      </c>
      <c r="L30" s="2402">
        <v>7</v>
      </c>
      <c r="M30" s="2402">
        <v>12</v>
      </c>
      <c r="N30" s="2401">
        <v>19</v>
      </c>
      <c r="O30" s="2402">
        <v>7</v>
      </c>
      <c r="P30" s="2402">
        <v>12</v>
      </c>
      <c r="Q30" s="2401">
        <v>1</v>
      </c>
      <c r="R30" s="2402">
        <v>0</v>
      </c>
      <c r="S30" s="2403">
        <v>1</v>
      </c>
      <c r="T30" s="2403">
        <v>1</v>
      </c>
      <c r="U30" s="2402">
        <v>1</v>
      </c>
      <c r="V30" s="2402">
        <v>0</v>
      </c>
      <c r="W30" s="2402">
        <v>1</v>
      </c>
      <c r="X30" s="2405">
        <v>1</v>
      </c>
    </row>
    <row r="31" spans="1:24" s="85" customFormat="1" ht="3" customHeight="1">
      <c r="A31" s="1532"/>
      <c r="B31" s="75"/>
      <c r="C31" s="2396"/>
      <c r="D31" s="2402"/>
      <c r="E31" s="2403"/>
      <c r="F31" s="2402"/>
      <c r="G31" s="2402"/>
      <c r="H31" s="2403"/>
      <c r="I31" s="2404"/>
      <c r="J31" s="2402"/>
      <c r="K31" s="2396"/>
      <c r="L31" s="2402"/>
      <c r="M31" s="2402"/>
      <c r="N31" s="2396"/>
      <c r="O31" s="2402"/>
      <c r="P31" s="2403"/>
      <c r="Q31" s="2396"/>
      <c r="R31" s="2402"/>
      <c r="S31" s="2403"/>
      <c r="T31" s="2404"/>
      <c r="U31" s="2397"/>
      <c r="V31" s="2402"/>
      <c r="W31" s="2402"/>
      <c r="X31" s="2406"/>
    </row>
    <row r="32" spans="1:24" ht="11.25">
      <c r="A32" s="1549" t="s">
        <v>56</v>
      </c>
      <c r="B32" s="467" t="s">
        <v>84</v>
      </c>
      <c r="C32" s="2396">
        <v>886</v>
      </c>
      <c r="D32" s="2397">
        <v>702</v>
      </c>
      <c r="E32" s="2398">
        <v>184</v>
      </c>
      <c r="F32" s="2397">
        <v>329</v>
      </c>
      <c r="G32" s="2397">
        <v>247</v>
      </c>
      <c r="H32" s="2398">
        <v>310</v>
      </c>
      <c r="I32" s="2399">
        <v>360</v>
      </c>
      <c r="J32" s="2397">
        <v>94</v>
      </c>
      <c r="K32" s="2396">
        <v>354</v>
      </c>
      <c r="L32" s="2397">
        <v>286</v>
      </c>
      <c r="M32" s="2397">
        <v>68</v>
      </c>
      <c r="N32" s="2396">
        <v>222</v>
      </c>
      <c r="O32" s="2397">
        <v>180</v>
      </c>
      <c r="P32" s="2398">
        <v>42</v>
      </c>
      <c r="Q32" s="2396">
        <v>12</v>
      </c>
      <c r="R32" s="2397">
        <v>6</v>
      </c>
      <c r="S32" s="2398">
        <v>6</v>
      </c>
      <c r="T32" s="2399">
        <v>12</v>
      </c>
      <c r="U32" s="2397">
        <v>0</v>
      </c>
      <c r="V32" s="2397">
        <v>0</v>
      </c>
      <c r="W32" s="2397">
        <v>0</v>
      </c>
      <c r="X32" s="2406">
        <v>0</v>
      </c>
    </row>
    <row r="33" spans="1:24" ht="10.5" customHeight="1">
      <c r="A33" s="1532"/>
      <c r="B33" s="851" t="s">
        <v>85</v>
      </c>
      <c r="C33" s="2401">
        <v>96</v>
      </c>
      <c r="D33" s="2402">
        <v>62</v>
      </c>
      <c r="E33" s="2403">
        <v>34</v>
      </c>
      <c r="F33" s="2402">
        <v>40</v>
      </c>
      <c r="G33" s="2402">
        <v>29</v>
      </c>
      <c r="H33" s="2402">
        <v>27</v>
      </c>
      <c r="I33" s="2404">
        <v>41</v>
      </c>
      <c r="J33" s="2402">
        <v>8</v>
      </c>
      <c r="K33" s="2401">
        <v>41</v>
      </c>
      <c r="L33" s="2402">
        <v>24</v>
      </c>
      <c r="M33" s="2402">
        <v>17</v>
      </c>
      <c r="N33" s="2401">
        <v>26</v>
      </c>
      <c r="O33" s="2402">
        <v>14</v>
      </c>
      <c r="P33" s="2402">
        <v>12</v>
      </c>
      <c r="Q33" s="2401">
        <v>0</v>
      </c>
      <c r="R33" s="2402">
        <v>0</v>
      </c>
      <c r="S33" s="2403">
        <v>0</v>
      </c>
      <c r="T33" s="2403">
        <v>0</v>
      </c>
      <c r="U33" s="2402">
        <v>0</v>
      </c>
      <c r="V33" s="2402">
        <v>0</v>
      </c>
      <c r="W33" s="2402">
        <v>0</v>
      </c>
      <c r="X33" s="2405">
        <v>0</v>
      </c>
    </row>
    <row r="34" spans="1:24" ht="10.5" customHeight="1">
      <c r="A34" s="1532"/>
      <c r="B34" s="851" t="s">
        <v>86</v>
      </c>
      <c r="C34" s="2401">
        <v>0</v>
      </c>
      <c r="D34" s="2402">
        <v>0</v>
      </c>
      <c r="E34" s="2403">
        <v>0</v>
      </c>
      <c r="F34" s="2402">
        <v>0</v>
      </c>
      <c r="G34" s="2402">
        <v>0</v>
      </c>
      <c r="H34" s="2402">
        <v>0</v>
      </c>
      <c r="I34" s="2404">
        <v>0</v>
      </c>
      <c r="J34" s="2402">
        <v>0</v>
      </c>
      <c r="K34" s="2401">
        <v>0</v>
      </c>
      <c r="L34" s="2402">
        <v>0</v>
      </c>
      <c r="M34" s="2402">
        <v>0</v>
      </c>
      <c r="N34" s="2401">
        <v>0</v>
      </c>
      <c r="O34" s="2402">
        <v>0</v>
      </c>
      <c r="P34" s="2402">
        <v>0</v>
      </c>
      <c r="Q34" s="2401">
        <v>0</v>
      </c>
      <c r="R34" s="2402">
        <v>0</v>
      </c>
      <c r="S34" s="2403">
        <v>0</v>
      </c>
      <c r="T34" s="2403">
        <v>0</v>
      </c>
      <c r="U34" s="2402">
        <v>0</v>
      </c>
      <c r="V34" s="2402">
        <v>0</v>
      </c>
      <c r="W34" s="2402">
        <v>0</v>
      </c>
      <c r="X34" s="2405">
        <v>0</v>
      </c>
    </row>
    <row r="35" spans="1:24" ht="10.5" customHeight="1">
      <c r="A35" s="1532"/>
      <c r="B35" s="851" t="s">
        <v>87</v>
      </c>
      <c r="C35" s="2401">
        <v>11</v>
      </c>
      <c r="D35" s="2402">
        <v>10</v>
      </c>
      <c r="E35" s="2403">
        <v>1</v>
      </c>
      <c r="F35" s="2402">
        <v>7</v>
      </c>
      <c r="G35" s="2402">
        <v>2</v>
      </c>
      <c r="H35" s="2402">
        <v>2</v>
      </c>
      <c r="I35" s="2404">
        <v>7</v>
      </c>
      <c r="J35" s="2402">
        <v>2</v>
      </c>
      <c r="K35" s="2401">
        <v>5</v>
      </c>
      <c r="L35" s="2402">
        <v>4</v>
      </c>
      <c r="M35" s="2402">
        <v>1</v>
      </c>
      <c r="N35" s="2401">
        <v>5</v>
      </c>
      <c r="O35" s="2402">
        <v>4</v>
      </c>
      <c r="P35" s="2402">
        <v>1</v>
      </c>
      <c r="Q35" s="2401">
        <v>0</v>
      </c>
      <c r="R35" s="2402">
        <v>0</v>
      </c>
      <c r="S35" s="2403">
        <v>0</v>
      </c>
      <c r="T35" s="2403">
        <v>0</v>
      </c>
      <c r="U35" s="2402">
        <v>0</v>
      </c>
      <c r="V35" s="2402">
        <v>0</v>
      </c>
      <c r="W35" s="2402">
        <v>0</v>
      </c>
      <c r="X35" s="2405">
        <v>0</v>
      </c>
    </row>
    <row r="36" spans="1:24" ht="10.5" customHeight="1">
      <c r="A36" s="1532"/>
      <c r="B36" s="851" t="s">
        <v>88</v>
      </c>
      <c r="C36" s="2401">
        <v>0</v>
      </c>
      <c r="D36" s="2402">
        <v>0</v>
      </c>
      <c r="E36" s="2403">
        <v>0</v>
      </c>
      <c r="F36" s="2402">
        <v>0</v>
      </c>
      <c r="G36" s="2402">
        <v>0</v>
      </c>
      <c r="H36" s="2402">
        <v>0</v>
      </c>
      <c r="I36" s="2404">
        <v>0</v>
      </c>
      <c r="J36" s="2402">
        <v>0</v>
      </c>
      <c r="K36" s="2401">
        <v>0</v>
      </c>
      <c r="L36" s="2402">
        <v>0</v>
      </c>
      <c r="M36" s="2402">
        <v>0</v>
      </c>
      <c r="N36" s="2401">
        <v>0</v>
      </c>
      <c r="O36" s="2402">
        <v>0</v>
      </c>
      <c r="P36" s="2402">
        <v>0</v>
      </c>
      <c r="Q36" s="2401">
        <v>0</v>
      </c>
      <c r="R36" s="2402">
        <v>0</v>
      </c>
      <c r="S36" s="2403">
        <v>0</v>
      </c>
      <c r="T36" s="2403">
        <v>0</v>
      </c>
      <c r="U36" s="2402">
        <v>0</v>
      </c>
      <c r="V36" s="2402">
        <v>0</v>
      </c>
      <c r="W36" s="2402">
        <v>0</v>
      </c>
      <c r="X36" s="2405">
        <v>0</v>
      </c>
    </row>
    <row r="37" spans="1:24" ht="10.5" customHeight="1">
      <c r="A37" s="1532"/>
      <c r="B37" s="851" t="s">
        <v>89</v>
      </c>
      <c r="C37" s="2401">
        <v>744</v>
      </c>
      <c r="D37" s="2402">
        <v>615</v>
      </c>
      <c r="E37" s="2403">
        <v>129</v>
      </c>
      <c r="F37" s="2402">
        <v>271</v>
      </c>
      <c r="G37" s="2402">
        <v>209</v>
      </c>
      <c r="H37" s="2402">
        <v>264</v>
      </c>
      <c r="I37" s="2404">
        <v>302</v>
      </c>
      <c r="J37" s="2402">
        <v>83</v>
      </c>
      <c r="K37" s="2401">
        <v>301</v>
      </c>
      <c r="L37" s="2402">
        <v>254</v>
      </c>
      <c r="M37" s="2402">
        <v>47</v>
      </c>
      <c r="N37" s="2401">
        <v>187</v>
      </c>
      <c r="O37" s="2402">
        <v>160</v>
      </c>
      <c r="P37" s="2402">
        <v>27</v>
      </c>
      <c r="Q37" s="2401">
        <v>12</v>
      </c>
      <c r="R37" s="2402">
        <v>6</v>
      </c>
      <c r="S37" s="2403">
        <v>6</v>
      </c>
      <c r="T37" s="2403">
        <v>12</v>
      </c>
      <c r="U37" s="2402">
        <v>0</v>
      </c>
      <c r="V37" s="2402">
        <v>0</v>
      </c>
      <c r="W37" s="2402">
        <v>0</v>
      </c>
      <c r="X37" s="2405">
        <v>0</v>
      </c>
    </row>
    <row r="38" spans="1:24" ht="10.5" customHeight="1">
      <c r="A38" s="1532"/>
      <c r="B38" s="851" t="s">
        <v>90</v>
      </c>
      <c r="C38" s="2401">
        <v>32</v>
      </c>
      <c r="D38" s="2402">
        <v>14</v>
      </c>
      <c r="E38" s="2403">
        <v>18</v>
      </c>
      <c r="F38" s="2402">
        <v>10</v>
      </c>
      <c r="G38" s="2402">
        <v>7</v>
      </c>
      <c r="H38" s="2402">
        <v>15</v>
      </c>
      <c r="I38" s="2404">
        <v>9</v>
      </c>
      <c r="J38" s="2402">
        <v>1</v>
      </c>
      <c r="K38" s="2401">
        <v>6</v>
      </c>
      <c r="L38" s="2402">
        <v>3</v>
      </c>
      <c r="M38" s="2402">
        <v>3</v>
      </c>
      <c r="N38" s="2401">
        <v>3</v>
      </c>
      <c r="O38" s="2402">
        <v>1</v>
      </c>
      <c r="P38" s="2402">
        <v>2</v>
      </c>
      <c r="Q38" s="2401">
        <v>0</v>
      </c>
      <c r="R38" s="2402">
        <v>0</v>
      </c>
      <c r="S38" s="2403">
        <v>0</v>
      </c>
      <c r="T38" s="2403">
        <v>0</v>
      </c>
      <c r="U38" s="2402">
        <v>0</v>
      </c>
      <c r="V38" s="2402">
        <v>0</v>
      </c>
      <c r="W38" s="2402">
        <v>0</v>
      </c>
      <c r="X38" s="2405">
        <v>0</v>
      </c>
    </row>
    <row r="39" spans="1:24" ht="10.5" customHeight="1">
      <c r="A39" s="1532"/>
      <c r="B39" s="852" t="s">
        <v>91</v>
      </c>
      <c r="C39" s="2401">
        <v>3</v>
      </c>
      <c r="D39" s="2402">
        <v>1</v>
      </c>
      <c r="E39" s="2403">
        <v>2</v>
      </c>
      <c r="F39" s="2402">
        <v>1</v>
      </c>
      <c r="G39" s="2402">
        <v>0</v>
      </c>
      <c r="H39" s="2402">
        <v>2</v>
      </c>
      <c r="I39" s="2404">
        <v>1</v>
      </c>
      <c r="J39" s="2402">
        <v>0</v>
      </c>
      <c r="K39" s="2401">
        <v>1</v>
      </c>
      <c r="L39" s="2402">
        <v>1</v>
      </c>
      <c r="M39" s="2402">
        <v>0</v>
      </c>
      <c r="N39" s="2401">
        <v>1</v>
      </c>
      <c r="O39" s="2402">
        <v>1</v>
      </c>
      <c r="P39" s="2402">
        <v>0</v>
      </c>
      <c r="Q39" s="2401">
        <v>0</v>
      </c>
      <c r="R39" s="2402">
        <v>0</v>
      </c>
      <c r="S39" s="2403">
        <v>0</v>
      </c>
      <c r="T39" s="2403">
        <v>0</v>
      </c>
      <c r="U39" s="2402">
        <v>0</v>
      </c>
      <c r="V39" s="2402">
        <v>0</v>
      </c>
      <c r="W39" s="2402">
        <v>0</v>
      </c>
      <c r="X39" s="2405">
        <v>0</v>
      </c>
    </row>
    <row r="40" spans="1:24" ht="3" customHeight="1">
      <c r="A40" s="1532"/>
      <c r="B40" s="566"/>
      <c r="C40" s="2396"/>
      <c r="D40" s="2402"/>
      <c r="E40" s="2403"/>
      <c r="F40" s="2402"/>
      <c r="G40" s="2402"/>
      <c r="H40" s="2403"/>
      <c r="I40" s="2404"/>
      <c r="J40" s="2402"/>
      <c r="K40" s="2396"/>
      <c r="L40" s="2402"/>
      <c r="M40" s="2402"/>
      <c r="N40" s="2396"/>
      <c r="O40" s="2402"/>
      <c r="P40" s="2403"/>
      <c r="Q40" s="2396"/>
      <c r="R40" s="2402"/>
      <c r="S40" s="2403"/>
      <c r="T40" s="2404"/>
      <c r="U40" s="2397"/>
      <c r="V40" s="2402"/>
      <c r="W40" s="2402"/>
      <c r="X40" s="2406"/>
    </row>
    <row r="41" spans="1:24" s="636" customFormat="1" ht="11.25">
      <c r="A41" s="1676" t="s">
        <v>57</v>
      </c>
      <c r="B41" s="635" t="s">
        <v>84</v>
      </c>
      <c r="C41" s="2396">
        <v>796</v>
      </c>
      <c r="D41" s="2397">
        <v>618</v>
      </c>
      <c r="E41" s="2398">
        <v>178</v>
      </c>
      <c r="F41" s="2397">
        <v>252</v>
      </c>
      <c r="G41" s="2397">
        <v>216</v>
      </c>
      <c r="H41" s="2398">
        <v>328</v>
      </c>
      <c r="I41" s="2399">
        <v>257</v>
      </c>
      <c r="J41" s="2397">
        <v>72</v>
      </c>
      <c r="K41" s="2396">
        <v>293</v>
      </c>
      <c r="L41" s="2397">
        <v>210</v>
      </c>
      <c r="M41" s="2397">
        <v>83</v>
      </c>
      <c r="N41" s="2396">
        <v>160</v>
      </c>
      <c r="O41" s="2397">
        <v>116</v>
      </c>
      <c r="P41" s="2398">
        <v>44</v>
      </c>
      <c r="Q41" s="2396">
        <v>4</v>
      </c>
      <c r="R41" s="2397">
        <v>4</v>
      </c>
      <c r="S41" s="2398">
        <v>0</v>
      </c>
      <c r="T41" s="2399">
        <v>1</v>
      </c>
      <c r="U41" s="2397">
        <v>3</v>
      </c>
      <c r="V41" s="2397">
        <v>3</v>
      </c>
      <c r="W41" s="2397">
        <v>0</v>
      </c>
      <c r="X41" s="2405">
        <v>0</v>
      </c>
    </row>
    <row r="42" spans="1:24" ht="10.5" customHeight="1">
      <c r="A42" s="1535"/>
      <c r="B42" s="851" t="s">
        <v>85</v>
      </c>
      <c r="C42" s="2401">
        <v>131</v>
      </c>
      <c r="D42" s="2402">
        <v>68</v>
      </c>
      <c r="E42" s="2403">
        <v>63</v>
      </c>
      <c r="F42" s="2402">
        <v>30</v>
      </c>
      <c r="G42" s="2402">
        <v>32</v>
      </c>
      <c r="H42" s="2402">
        <v>69</v>
      </c>
      <c r="I42" s="2404">
        <v>29</v>
      </c>
      <c r="J42" s="2402">
        <v>9</v>
      </c>
      <c r="K42" s="2401">
        <v>76</v>
      </c>
      <c r="L42" s="2402">
        <v>34</v>
      </c>
      <c r="M42" s="2402">
        <v>42</v>
      </c>
      <c r="N42" s="2401">
        <v>41</v>
      </c>
      <c r="O42" s="2402">
        <v>20</v>
      </c>
      <c r="P42" s="2402">
        <v>21</v>
      </c>
      <c r="Q42" s="2401">
        <v>0</v>
      </c>
      <c r="R42" s="2402">
        <v>0</v>
      </c>
      <c r="S42" s="2403">
        <v>0</v>
      </c>
      <c r="T42" s="2403">
        <v>0</v>
      </c>
      <c r="U42" s="2402">
        <v>0</v>
      </c>
      <c r="V42" s="2402">
        <v>0</v>
      </c>
      <c r="W42" s="2402">
        <v>0</v>
      </c>
      <c r="X42" s="2405">
        <v>0</v>
      </c>
    </row>
    <row r="43" spans="1:24" ht="10.5" customHeight="1">
      <c r="A43" s="1535"/>
      <c r="B43" s="851" t="s">
        <v>86</v>
      </c>
      <c r="C43" s="2401">
        <v>38</v>
      </c>
      <c r="D43" s="2402">
        <v>23</v>
      </c>
      <c r="E43" s="2403">
        <v>15</v>
      </c>
      <c r="F43" s="2402">
        <v>12</v>
      </c>
      <c r="G43" s="2402">
        <v>4</v>
      </c>
      <c r="H43" s="2402">
        <v>22</v>
      </c>
      <c r="I43" s="2404">
        <v>14</v>
      </c>
      <c r="J43" s="2402">
        <v>3</v>
      </c>
      <c r="K43" s="2401">
        <v>17</v>
      </c>
      <c r="L43" s="2402">
        <v>9</v>
      </c>
      <c r="M43" s="2402">
        <v>8</v>
      </c>
      <c r="N43" s="2401">
        <v>7</v>
      </c>
      <c r="O43" s="2402">
        <v>4</v>
      </c>
      <c r="P43" s="2402">
        <v>3</v>
      </c>
      <c r="Q43" s="2401">
        <v>0</v>
      </c>
      <c r="R43" s="2402">
        <v>0</v>
      </c>
      <c r="S43" s="2403">
        <v>0</v>
      </c>
      <c r="T43" s="2403">
        <v>0</v>
      </c>
      <c r="U43" s="2402">
        <v>0</v>
      </c>
      <c r="V43" s="2402">
        <v>0</v>
      </c>
      <c r="W43" s="2402">
        <v>0</v>
      </c>
      <c r="X43" s="2405">
        <v>0</v>
      </c>
    </row>
    <row r="44" spans="1:24" ht="10.5" customHeight="1">
      <c r="A44" s="1535"/>
      <c r="B44" s="851" t="s">
        <v>87</v>
      </c>
      <c r="C44" s="2401">
        <v>65</v>
      </c>
      <c r="D44" s="2402">
        <v>47</v>
      </c>
      <c r="E44" s="2403">
        <v>18</v>
      </c>
      <c r="F44" s="2402">
        <v>19</v>
      </c>
      <c r="G44" s="2402">
        <v>16</v>
      </c>
      <c r="H44" s="2402">
        <v>30</v>
      </c>
      <c r="I44" s="2404">
        <v>20</v>
      </c>
      <c r="J44" s="2402">
        <v>2</v>
      </c>
      <c r="K44" s="2401">
        <v>20</v>
      </c>
      <c r="L44" s="2402">
        <v>12</v>
      </c>
      <c r="M44" s="2402">
        <v>8</v>
      </c>
      <c r="N44" s="2401">
        <v>11</v>
      </c>
      <c r="O44" s="2402">
        <v>5</v>
      </c>
      <c r="P44" s="2402">
        <v>6</v>
      </c>
      <c r="Q44" s="2401">
        <v>1</v>
      </c>
      <c r="R44" s="2402">
        <v>1</v>
      </c>
      <c r="S44" s="2403">
        <v>0</v>
      </c>
      <c r="T44" s="2403">
        <v>1</v>
      </c>
      <c r="U44" s="2402">
        <v>0</v>
      </c>
      <c r="V44" s="2402">
        <v>0</v>
      </c>
      <c r="W44" s="2402">
        <v>0</v>
      </c>
      <c r="X44" s="2405">
        <v>0</v>
      </c>
    </row>
    <row r="45" spans="1:24" ht="10.5" customHeight="1">
      <c r="A45" s="1535"/>
      <c r="B45" s="851" t="s">
        <v>88</v>
      </c>
      <c r="C45" s="2401">
        <v>14</v>
      </c>
      <c r="D45" s="2402">
        <v>10</v>
      </c>
      <c r="E45" s="2403">
        <v>4</v>
      </c>
      <c r="F45" s="2402">
        <v>4</v>
      </c>
      <c r="G45" s="2402">
        <v>5</v>
      </c>
      <c r="H45" s="2402">
        <v>5</v>
      </c>
      <c r="I45" s="2404">
        <v>5</v>
      </c>
      <c r="J45" s="2402">
        <v>2</v>
      </c>
      <c r="K45" s="2401">
        <v>3</v>
      </c>
      <c r="L45" s="2402">
        <v>3</v>
      </c>
      <c r="M45" s="2402">
        <v>0</v>
      </c>
      <c r="N45" s="2401">
        <v>0</v>
      </c>
      <c r="O45" s="2402">
        <v>0</v>
      </c>
      <c r="P45" s="2402">
        <v>0</v>
      </c>
      <c r="Q45" s="2401">
        <v>0</v>
      </c>
      <c r="R45" s="2402">
        <v>0</v>
      </c>
      <c r="S45" s="2403">
        <v>0</v>
      </c>
      <c r="T45" s="2403">
        <v>0</v>
      </c>
      <c r="U45" s="2402">
        <v>0</v>
      </c>
      <c r="V45" s="2402">
        <v>0</v>
      </c>
      <c r="W45" s="2402">
        <v>0</v>
      </c>
      <c r="X45" s="2405">
        <v>0</v>
      </c>
    </row>
    <row r="46" spans="1:24" ht="10.5" customHeight="1">
      <c r="A46" s="1535"/>
      <c r="B46" s="851" t="s">
        <v>89</v>
      </c>
      <c r="C46" s="2401">
        <v>525</v>
      </c>
      <c r="D46" s="2402">
        <v>456</v>
      </c>
      <c r="E46" s="2403">
        <v>69</v>
      </c>
      <c r="F46" s="2402">
        <v>173</v>
      </c>
      <c r="G46" s="2402">
        <v>158</v>
      </c>
      <c r="H46" s="2402">
        <v>194</v>
      </c>
      <c r="I46" s="2404">
        <v>175</v>
      </c>
      <c r="J46" s="2402">
        <v>52</v>
      </c>
      <c r="K46" s="2401">
        <v>167</v>
      </c>
      <c r="L46" s="2402">
        <v>146</v>
      </c>
      <c r="M46" s="2402">
        <v>21</v>
      </c>
      <c r="N46" s="2401">
        <v>96</v>
      </c>
      <c r="O46" s="2402">
        <v>84</v>
      </c>
      <c r="P46" s="2402">
        <v>12</v>
      </c>
      <c r="Q46" s="2401">
        <v>3</v>
      </c>
      <c r="R46" s="2402">
        <v>3</v>
      </c>
      <c r="S46" s="2403">
        <v>0</v>
      </c>
      <c r="T46" s="2403">
        <v>0</v>
      </c>
      <c r="U46" s="2402">
        <v>3</v>
      </c>
      <c r="V46" s="2402">
        <v>3</v>
      </c>
      <c r="W46" s="2402">
        <v>0</v>
      </c>
      <c r="X46" s="2405">
        <v>0</v>
      </c>
    </row>
    <row r="47" spans="1:24" ht="10.5" customHeight="1">
      <c r="A47" s="1535"/>
      <c r="B47" s="851" t="s">
        <v>90</v>
      </c>
      <c r="C47" s="2401">
        <v>15</v>
      </c>
      <c r="D47" s="2402">
        <v>9</v>
      </c>
      <c r="E47" s="2403">
        <v>6</v>
      </c>
      <c r="F47" s="2402">
        <v>11</v>
      </c>
      <c r="G47" s="2402">
        <v>0</v>
      </c>
      <c r="H47" s="2402">
        <v>4</v>
      </c>
      <c r="I47" s="2404">
        <v>11</v>
      </c>
      <c r="J47" s="2402">
        <v>3</v>
      </c>
      <c r="K47" s="2401">
        <v>3</v>
      </c>
      <c r="L47" s="2402">
        <v>1</v>
      </c>
      <c r="M47" s="2402">
        <v>2</v>
      </c>
      <c r="N47" s="2401">
        <v>1</v>
      </c>
      <c r="O47" s="2402">
        <v>0</v>
      </c>
      <c r="P47" s="2402">
        <v>1</v>
      </c>
      <c r="Q47" s="2401">
        <v>0</v>
      </c>
      <c r="R47" s="2402">
        <v>0</v>
      </c>
      <c r="S47" s="2403">
        <v>0</v>
      </c>
      <c r="T47" s="2403">
        <v>0</v>
      </c>
      <c r="U47" s="2402">
        <v>0</v>
      </c>
      <c r="V47" s="2402">
        <v>0</v>
      </c>
      <c r="W47" s="2402">
        <v>0</v>
      </c>
      <c r="X47" s="2405">
        <v>0</v>
      </c>
    </row>
    <row r="48" spans="1:24" ht="10.5" customHeight="1">
      <c r="A48" s="1535"/>
      <c r="B48" s="852" t="s">
        <v>91</v>
      </c>
      <c r="C48" s="2401">
        <v>8</v>
      </c>
      <c r="D48" s="2402">
        <v>5</v>
      </c>
      <c r="E48" s="2403">
        <v>3</v>
      </c>
      <c r="F48" s="2402">
        <v>3</v>
      </c>
      <c r="G48" s="2402">
        <v>1</v>
      </c>
      <c r="H48" s="2402">
        <v>4</v>
      </c>
      <c r="I48" s="2404">
        <v>3</v>
      </c>
      <c r="J48" s="2402">
        <v>1</v>
      </c>
      <c r="K48" s="2401">
        <v>7</v>
      </c>
      <c r="L48" s="2402">
        <v>5</v>
      </c>
      <c r="M48" s="2402">
        <v>2</v>
      </c>
      <c r="N48" s="2401">
        <v>4</v>
      </c>
      <c r="O48" s="2402">
        <v>3</v>
      </c>
      <c r="P48" s="2402">
        <v>1</v>
      </c>
      <c r="Q48" s="2401">
        <v>0</v>
      </c>
      <c r="R48" s="2402">
        <v>0</v>
      </c>
      <c r="S48" s="2403">
        <v>0</v>
      </c>
      <c r="T48" s="2403">
        <v>0</v>
      </c>
      <c r="U48" s="2402">
        <v>0</v>
      </c>
      <c r="V48" s="2402">
        <v>0</v>
      </c>
      <c r="W48" s="2402">
        <v>0</v>
      </c>
      <c r="X48" s="2405">
        <v>0</v>
      </c>
    </row>
    <row r="49" spans="1:24" ht="4.5" customHeight="1" thickBot="1">
      <c r="A49" s="1677"/>
      <c r="B49" s="1678"/>
      <c r="C49" s="2407"/>
      <c r="D49" s="2408"/>
      <c r="E49" s="2409"/>
      <c r="F49" s="2408"/>
      <c r="G49" s="2408"/>
      <c r="H49" s="2410"/>
      <c r="I49" s="2411"/>
      <c r="J49" s="2407"/>
      <c r="K49" s="2407"/>
      <c r="L49" s="2408"/>
      <c r="M49" s="2412"/>
      <c r="N49" s="2413"/>
      <c r="O49" s="2412"/>
      <c r="P49" s="2414"/>
      <c r="Q49" s="2407"/>
      <c r="R49" s="2408"/>
      <c r="S49" s="2412"/>
      <c r="T49" s="2411"/>
      <c r="U49" s="2408"/>
      <c r="V49" s="2408"/>
      <c r="W49" s="2414"/>
      <c r="X49" s="2415"/>
    </row>
    <row r="50" spans="1:24" ht="4.5" customHeight="1">
      <c r="A50" s="64"/>
      <c r="B50" s="15"/>
      <c r="C50" s="2402"/>
      <c r="D50" s="2402"/>
      <c r="E50" s="2397"/>
      <c r="F50" s="2402"/>
      <c r="G50" s="2402"/>
      <c r="H50" s="2402"/>
      <c r="I50" s="2402"/>
      <c r="J50" s="2402"/>
      <c r="K50" s="2402"/>
      <c r="L50" s="2402"/>
      <c r="M50" s="2416"/>
      <c r="N50" s="2416"/>
      <c r="O50" s="2416"/>
      <c r="P50" s="2416"/>
      <c r="Q50" s="2402"/>
      <c r="R50" s="2402"/>
      <c r="S50" s="2416"/>
      <c r="T50" s="2402"/>
      <c r="U50" s="2402"/>
      <c r="V50" s="2402"/>
      <c r="W50" s="2416"/>
      <c r="X50" s="2402"/>
    </row>
    <row r="51" spans="1:24" ht="12" customHeight="1">
      <c r="A51" s="15" t="s">
        <v>388</v>
      </c>
      <c r="B51" s="16"/>
      <c r="C51" s="2417"/>
      <c r="D51" s="2417"/>
      <c r="E51" s="2417"/>
      <c r="F51" s="2417"/>
      <c r="G51" s="2417"/>
      <c r="H51" s="2417"/>
      <c r="I51" s="2417"/>
      <c r="J51" s="2741" t="s">
        <v>362</v>
      </c>
      <c r="K51" s="2741"/>
      <c r="L51" s="2741"/>
      <c r="M51" s="2417"/>
      <c r="N51" s="2417"/>
      <c r="O51" s="2417"/>
      <c r="P51" s="2417"/>
      <c r="Q51" s="2417"/>
      <c r="R51" s="2417"/>
      <c r="S51" s="2417"/>
      <c r="T51" s="2417"/>
      <c r="U51" s="2417"/>
      <c r="V51" s="2417"/>
      <c r="W51" s="2417"/>
      <c r="X51" s="2417"/>
    </row>
    <row r="52" spans="1:24" ht="12" customHeight="1" thickBot="1">
      <c r="A52" s="103"/>
      <c r="B52" s="486"/>
      <c r="C52" s="2418"/>
      <c r="D52" s="2418"/>
      <c r="E52" s="2419"/>
      <c r="F52" s="2419"/>
      <c r="G52" s="2419"/>
      <c r="H52" s="2419"/>
      <c r="I52" s="2419"/>
      <c r="J52" s="2419"/>
      <c r="K52" s="2419"/>
      <c r="L52" s="2419"/>
      <c r="M52" s="2419"/>
      <c r="N52" s="2419"/>
      <c r="O52" s="2419"/>
      <c r="P52" s="2419"/>
      <c r="Q52" s="2419"/>
      <c r="R52" s="2419"/>
      <c r="S52" s="2419"/>
      <c r="T52" s="2416"/>
      <c r="U52" s="2419"/>
      <c r="V52" s="2419"/>
      <c r="W52" s="2416"/>
      <c r="X52" s="2419"/>
    </row>
    <row r="53" spans="1:24" ht="12.75" customHeight="1">
      <c r="A53" s="1645"/>
      <c r="B53" s="1646"/>
      <c r="C53" s="2745" t="s">
        <v>406</v>
      </c>
      <c r="D53" s="2746"/>
      <c r="E53" s="2746"/>
      <c r="F53" s="2746"/>
      <c r="G53" s="2746"/>
      <c r="H53" s="2747"/>
      <c r="I53" s="2420" t="s">
        <v>1</v>
      </c>
      <c r="J53" s="2420" t="s">
        <v>2</v>
      </c>
      <c r="K53" s="2421" t="s">
        <v>204</v>
      </c>
      <c r="L53" s="2422"/>
      <c r="M53" s="2422"/>
      <c r="N53" s="2422"/>
      <c r="O53" s="2422"/>
      <c r="P53" s="2423"/>
      <c r="Q53" s="2421" t="s">
        <v>0</v>
      </c>
      <c r="R53" s="2424"/>
      <c r="S53" s="2424"/>
      <c r="T53" s="2425"/>
      <c r="U53" s="2424"/>
      <c r="V53" s="2424"/>
      <c r="W53" s="2425"/>
      <c r="X53" s="2426"/>
    </row>
    <row r="54" spans="1:24" ht="10.5" customHeight="1">
      <c r="A54" s="1532"/>
      <c r="B54" s="495"/>
      <c r="C54" s="2427"/>
      <c r="D54" s="2427"/>
      <c r="E54" s="2428"/>
      <c r="F54" s="2429"/>
      <c r="G54" s="2430"/>
      <c r="H54" s="2430"/>
      <c r="I54" s="2431" t="s">
        <v>5</v>
      </c>
      <c r="J54" s="2431" t="s">
        <v>6</v>
      </c>
      <c r="K54" s="2427"/>
      <c r="L54" s="2427"/>
      <c r="M54" s="2428"/>
      <c r="N54" s="2432" t="s">
        <v>92</v>
      </c>
      <c r="O54" s="2433"/>
      <c r="P54" s="2434"/>
      <c r="Q54" s="2435"/>
      <c r="R54" s="2427"/>
      <c r="S54" s="2436"/>
      <c r="T54" s="2437"/>
      <c r="U54" s="2438" t="s">
        <v>4</v>
      </c>
      <c r="V54" s="2439"/>
      <c r="W54" s="2440"/>
      <c r="X54" s="2441"/>
    </row>
    <row r="55" spans="1:24" ht="10.5" customHeight="1">
      <c r="A55" s="1532"/>
      <c r="B55" s="30" t="s">
        <v>12</v>
      </c>
      <c r="C55" s="2442"/>
      <c r="D55" s="2442"/>
      <c r="E55" s="2443"/>
      <c r="F55" s="2444" t="s">
        <v>51</v>
      </c>
      <c r="G55" s="2445"/>
      <c r="H55" s="2445"/>
      <c r="I55" s="2431" t="s">
        <v>12</v>
      </c>
      <c r="J55" s="2431" t="s">
        <v>12</v>
      </c>
      <c r="K55" s="2442"/>
      <c r="L55" s="2442"/>
      <c r="M55" s="2443"/>
      <c r="N55" s="2446" t="s">
        <v>93</v>
      </c>
      <c r="O55" s="2447"/>
      <c r="P55" s="2448"/>
      <c r="Q55" s="2431"/>
      <c r="R55" s="2442"/>
      <c r="S55" s="2449"/>
      <c r="T55" s="2450" t="s">
        <v>8</v>
      </c>
      <c r="U55" s="2451" t="s">
        <v>9</v>
      </c>
      <c r="V55" s="2452"/>
      <c r="W55" s="2453"/>
      <c r="X55" s="2454"/>
    </row>
    <row r="56" spans="1:24" ht="10.5" customHeight="1">
      <c r="A56" s="1535" t="s">
        <v>53</v>
      </c>
      <c r="B56" s="30" t="s">
        <v>76</v>
      </c>
      <c r="C56" s="2455" t="s">
        <v>23</v>
      </c>
      <c r="D56" s="2450" t="s">
        <v>21</v>
      </c>
      <c r="E56" s="2450" t="s">
        <v>22</v>
      </c>
      <c r="F56" s="2456" t="s">
        <v>52</v>
      </c>
      <c r="G56" s="2452"/>
      <c r="H56" s="2452"/>
      <c r="I56" s="2431" t="s">
        <v>24</v>
      </c>
      <c r="J56" s="2431" t="s">
        <v>24</v>
      </c>
      <c r="K56" s="2457"/>
      <c r="L56" s="2457"/>
      <c r="M56" s="2458"/>
      <c r="N56" s="2427"/>
      <c r="O56" s="2427"/>
      <c r="P56" s="2428"/>
      <c r="Q56" s="2459"/>
      <c r="R56" s="2457"/>
      <c r="S56" s="2460"/>
      <c r="T56" s="2450" t="s">
        <v>13</v>
      </c>
      <c r="U56" s="2461"/>
      <c r="V56" s="2462"/>
      <c r="W56" s="2463"/>
      <c r="X56" s="2464" t="s">
        <v>8</v>
      </c>
    </row>
    <row r="57" spans="1:24" ht="10.5" customHeight="1">
      <c r="A57" s="1532"/>
      <c r="B57" s="30" t="s">
        <v>78</v>
      </c>
      <c r="C57" s="2455" t="s">
        <v>35</v>
      </c>
      <c r="D57" s="2450" t="s">
        <v>34</v>
      </c>
      <c r="E57" s="2450" t="s">
        <v>34</v>
      </c>
      <c r="F57" s="2462"/>
      <c r="G57" s="2465"/>
      <c r="H57" s="2465"/>
      <c r="I57" s="2431" t="s">
        <v>39</v>
      </c>
      <c r="J57" s="2431" t="s">
        <v>39</v>
      </c>
      <c r="K57" s="2455" t="s">
        <v>23</v>
      </c>
      <c r="L57" s="2450" t="s">
        <v>21</v>
      </c>
      <c r="M57" s="2450" t="s">
        <v>22</v>
      </c>
      <c r="N57" s="2455" t="s">
        <v>23</v>
      </c>
      <c r="O57" s="2450" t="s">
        <v>21</v>
      </c>
      <c r="P57" s="2450" t="s">
        <v>22</v>
      </c>
      <c r="Q57" s="2449" t="s">
        <v>23</v>
      </c>
      <c r="R57" s="2431" t="s">
        <v>21</v>
      </c>
      <c r="S57" s="2450" t="s">
        <v>22</v>
      </c>
      <c r="T57" s="2450" t="s">
        <v>25</v>
      </c>
      <c r="U57" s="2449" t="s">
        <v>23</v>
      </c>
      <c r="V57" s="2431" t="s">
        <v>21</v>
      </c>
      <c r="W57" s="2450" t="s">
        <v>22</v>
      </c>
      <c r="X57" s="2466" t="s">
        <v>13</v>
      </c>
    </row>
    <row r="58" spans="1:24" ht="10.5" customHeight="1">
      <c r="A58" s="1532"/>
      <c r="B58" s="495"/>
      <c r="C58" s="2458"/>
      <c r="D58" s="2457"/>
      <c r="E58" s="2457"/>
      <c r="F58" s="2450" t="s">
        <v>36</v>
      </c>
      <c r="G58" s="2467" t="s">
        <v>37</v>
      </c>
      <c r="H58" s="2467" t="s">
        <v>38</v>
      </c>
      <c r="I58" s="2431" t="s">
        <v>45</v>
      </c>
      <c r="J58" s="2431" t="s">
        <v>45</v>
      </c>
      <c r="K58" s="2455" t="s">
        <v>35</v>
      </c>
      <c r="L58" s="2450" t="s">
        <v>34</v>
      </c>
      <c r="M58" s="2450" t="s">
        <v>40</v>
      </c>
      <c r="N58" s="2455" t="s">
        <v>35</v>
      </c>
      <c r="O58" s="2450" t="s">
        <v>34</v>
      </c>
      <c r="P58" s="2450" t="s">
        <v>40</v>
      </c>
      <c r="Q58" s="2449" t="s">
        <v>35</v>
      </c>
      <c r="R58" s="2431" t="s">
        <v>34</v>
      </c>
      <c r="S58" s="2450" t="s">
        <v>40</v>
      </c>
      <c r="T58" s="2450" t="s">
        <v>41</v>
      </c>
      <c r="U58" s="2449" t="s">
        <v>35</v>
      </c>
      <c r="V58" s="2431" t="s">
        <v>34</v>
      </c>
      <c r="W58" s="2450" t="s">
        <v>40</v>
      </c>
      <c r="X58" s="2466" t="s">
        <v>25</v>
      </c>
    </row>
    <row r="59" spans="1:24" ht="10.5" customHeight="1">
      <c r="A59" s="1538"/>
      <c r="B59" s="632"/>
      <c r="C59" s="2458"/>
      <c r="D59" s="2457"/>
      <c r="E59" s="2457"/>
      <c r="F59" s="2457"/>
      <c r="G59" s="2468"/>
      <c r="H59" s="2468"/>
      <c r="I59" s="2459"/>
      <c r="J59" s="2459"/>
      <c r="K59" s="2458"/>
      <c r="L59" s="2457"/>
      <c r="M59" s="2457"/>
      <c r="N59" s="2458"/>
      <c r="O59" s="2457"/>
      <c r="P59" s="2457"/>
      <c r="Q59" s="2460"/>
      <c r="R59" s="2459"/>
      <c r="S59" s="2457"/>
      <c r="T59" s="2469"/>
      <c r="U59" s="2460"/>
      <c r="V59" s="2459"/>
      <c r="W59" s="2457"/>
      <c r="X59" s="2466" t="s">
        <v>41</v>
      </c>
    </row>
    <row r="60" spans="1:24" ht="3" customHeight="1">
      <c r="A60" s="1660"/>
      <c r="B60" s="645"/>
      <c r="C60" s="2470"/>
      <c r="D60" s="2471"/>
      <c r="E60" s="2472"/>
      <c r="F60" s="2471"/>
      <c r="G60" s="2471"/>
      <c r="H60" s="2472"/>
      <c r="I60" s="2473"/>
      <c r="J60" s="2474"/>
      <c r="K60" s="2470"/>
      <c r="L60" s="2471"/>
      <c r="M60" s="2471"/>
      <c r="N60" s="2470"/>
      <c r="O60" s="2471"/>
      <c r="P60" s="2472"/>
      <c r="Q60" s="2475"/>
      <c r="R60" s="2474"/>
      <c r="S60" s="2471"/>
      <c r="T60" s="2476"/>
      <c r="U60" s="2475"/>
      <c r="V60" s="2474"/>
      <c r="W60" s="2471"/>
      <c r="X60" s="2477"/>
    </row>
    <row r="61" spans="1:29" s="85" customFormat="1" ht="11.25">
      <c r="A61" s="1549" t="s">
        <v>58</v>
      </c>
      <c r="B61" s="84" t="s">
        <v>84</v>
      </c>
      <c r="C61" s="2396">
        <v>92</v>
      </c>
      <c r="D61" s="2397">
        <v>76</v>
      </c>
      <c r="E61" s="2398">
        <v>16</v>
      </c>
      <c r="F61" s="2397">
        <v>27</v>
      </c>
      <c r="G61" s="2397">
        <v>37</v>
      </c>
      <c r="H61" s="2398">
        <v>28</v>
      </c>
      <c r="I61" s="2399">
        <v>31</v>
      </c>
      <c r="J61" s="2397">
        <v>10</v>
      </c>
      <c r="K61" s="2396">
        <v>37</v>
      </c>
      <c r="L61" s="2397">
        <v>30</v>
      </c>
      <c r="M61" s="2397">
        <v>7</v>
      </c>
      <c r="N61" s="2396">
        <v>28</v>
      </c>
      <c r="O61" s="2397">
        <v>25</v>
      </c>
      <c r="P61" s="2398">
        <v>3</v>
      </c>
      <c r="Q61" s="2397">
        <v>0</v>
      </c>
      <c r="R61" s="2397">
        <v>0</v>
      </c>
      <c r="S61" s="2398">
        <v>0</v>
      </c>
      <c r="T61" s="2399">
        <v>0</v>
      </c>
      <c r="U61" s="2397">
        <v>0</v>
      </c>
      <c r="V61" s="2397">
        <v>0</v>
      </c>
      <c r="W61" s="2397">
        <v>0</v>
      </c>
      <c r="X61" s="2400">
        <v>0</v>
      </c>
      <c r="Z61" s="646"/>
      <c r="AA61" s="640"/>
      <c r="AB61" s="639"/>
      <c r="AC61" s="638"/>
    </row>
    <row r="62" spans="1:29" ht="10.5" customHeight="1">
      <c r="A62" s="1532"/>
      <c r="B62" s="854" t="s">
        <v>85</v>
      </c>
      <c r="C62" s="2401">
        <v>9</v>
      </c>
      <c r="D62" s="2402">
        <v>6</v>
      </c>
      <c r="E62" s="2403">
        <v>3</v>
      </c>
      <c r="F62" s="2402">
        <v>2</v>
      </c>
      <c r="G62" s="2402">
        <v>3</v>
      </c>
      <c r="H62" s="2402">
        <v>4</v>
      </c>
      <c r="I62" s="2404">
        <v>2</v>
      </c>
      <c r="J62" s="2402">
        <v>0</v>
      </c>
      <c r="K62" s="2401">
        <v>1</v>
      </c>
      <c r="L62" s="2402">
        <v>1</v>
      </c>
      <c r="M62" s="2402">
        <v>0</v>
      </c>
      <c r="N62" s="2401">
        <v>1</v>
      </c>
      <c r="O62" s="2402">
        <v>1</v>
      </c>
      <c r="P62" s="2403">
        <v>0</v>
      </c>
      <c r="Q62" s="2402">
        <v>0</v>
      </c>
      <c r="R62" s="2402">
        <v>0</v>
      </c>
      <c r="S62" s="2403">
        <v>0</v>
      </c>
      <c r="T62" s="2403">
        <v>0</v>
      </c>
      <c r="U62" s="2402">
        <v>0</v>
      </c>
      <c r="V62" s="2402">
        <v>0</v>
      </c>
      <c r="W62" s="2402">
        <v>0</v>
      </c>
      <c r="X62" s="2405">
        <v>0</v>
      </c>
      <c r="Z62" s="101"/>
      <c r="AA62" s="97"/>
      <c r="AB62" s="97"/>
      <c r="AC62" s="102"/>
    </row>
    <row r="63" spans="1:29" ht="10.5" customHeight="1">
      <c r="A63" s="1532"/>
      <c r="B63" s="854" t="s">
        <v>86</v>
      </c>
      <c r="C63" s="2401">
        <v>2</v>
      </c>
      <c r="D63" s="2402">
        <v>1</v>
      </c>
      <c r="E63" s="2403">
        <v>1</v>
      </c>
      <c r="F63" s="2402">
        <v>0</v>
      </c>
      <c r="G63" s="2402">
        <v>0</v>
      </c>
      <c r="H63" s="2402">
        <v>2</v>
      </c>
      <c r="I63" s="2404">
        <v>0</v>
      </c>
      <c r="J63" s="2402">
        <v>1</v>
      </c>
      <c r="K63" s="2401">
        <v>1</v>
      </c>
      <c r="L63" s="2402">
        <v>1</v>
      </c>
      <c r="M63" s="2402">
        <v>0</v>
      </c>
      <c r="N63" s="2401">
        <v>0</v>
      </c>
      <c r="O63" s="2402">
        <v>0</v>
      </c>
      <c r="P63" s="2403">
        <v>0</v>
      </c>
      <c r="Q63" s="2402">
        <v>0</v>
      </c>
      <c r="R63" s="2402">
        <v>0</v>
      </c>
      <c r="S63" s="2403">
        <v>0</v>
      </c>
      <c r="T63" s="2403">
        <v>0</v>
      </c>
      <c r="U63" s="2402">
        <v>0</v>
      </c>
      <c r="V63" s="2402">
        <v>0</v>
      </c>
      <c r="W63" s="2402">
        <v>0</v>
      </c>
      <c r="X63" s="2405">
        <v>0</v>
      </c>
      <c r="Z63" s="641"/>
      <c r="AA63" s="95"/>
      <c r="AB63" s="95"/>
      <c r="AC63" s="96"/>
    </row>
    <row r="64" spans="1:29" ht="10.5" customHeight="1">
      <c r="A64" s="1532"/>
      <c r="B64" s="854" t="s">
        <v>87</v>
      </c>
      <c r="C64" s="2401">
        <v>0</v>
      </c>
      <c r="D64" s="2402">
        <v>0</v>
      </c>
      <c r="E64" s="2403">
        <v>0</v>
      </c>
      <c r="F64" s="2402">
        <v>0</v>
      </c>
      <c r="G64" s="2402">
        <v>0</v>
      </c>
      <c r="H64" s="2402">
        <v>0</v>
      </c>
      <c r="I64" s="2404">
        <v>0</v>
      </c>
      <c r="J64" s="2402">
        <v>0</v>
      </c>
      <c r="K64" s="2401">
        <v>0</v>
      </c>
      <c r="L64" s="2402">
        <v>0</v>
      </c>
      <c r="M64" s="2402">
        <v>0</v>
      </c>
      <c r="N64" s="2401">
        <v>0</v>
      </c>
      <c r="O64" s="2402">
        <v>0</v>
      </c>
      <c r="P64" s="2403">
        <v>0</v>
      </c>
      <c r="Q64" s="2402">
        <v>0</v>
      </c>
      <c r="R64" s="2402">
        <v>0</v>
      </c>
      <c r="S64" s="2403">
        <v>0</v>
      </c>
      <c r="T64" s="2403">
        <v>0</v>
      </c>
      <c r="U64" s="2402">
        <v>0</v>
      </c>
      <c r="V64" s="2402">
        <v>0</v>
      </c>
      <c r="W64" s="2402">
        <v>0</v>
      </c>
      <c r="X64" s="2405">
        <v>0</v>
      </c>
      <c r="Z64" s="641"/>
      <c r="AA64" s="95"/>
      <c r="AB64" s="95"/>
      <c r="AC64" s="96"/>
    </row>
    <row r="65" spans="1:29" ht="10.5" customHeight="1">
      <c r="A65" s="1532"/>
      <c r="B65" s="854" t="s">
        <v>88</v>
      </c>
      <c r="C65" s="2401">
        <v>0</v>
      </c>
      <c r="D65" s="2402">
        <v>0</v>
      </c>
      <c r="E65" s="2403">
        <v>0</v>
      </c>
      <c r="F65" s="2402">
        <v>0</v>
      </c>
      <c r="G65" s="2402">
        <v>0</v>
      </c>
      <c r="H65" s="2402">
        <v>0</v>
      </c>
      <c r="I65" s="2404">
        <v>0</v>
      </c>
      <c r="J65" s="2402">
        <v>0</v>
      </c>
      <c r="K65" s="2401">
        <v>0</v>
      </c>
      <c r="L65" s="2402">
        <v>0</v>
      </c>
      <c r="M65" s="2402">
        <v>0</v>
      </c>
      <c r="N65" s="2401">
        <v>0</v>
      </c>
      <c r="O65" s="2402">
        <v>0</v>
      </c>
      <c r="P65" s="2403">
        <v>0</v>
      </c>
      <c r="Q65" s="2402">
        <v>0</v>
      </c>
      <c r="R65" s="2402">
        <v>0</v>
      </c>
      <c r="S65" s="2403">
        <v>0</v>
      </c>
      <c r="T65" s="2403">
        <v>0</v>
      </c>
      <c r="U65" s="2402">
        <v>0</v>
      </c>
      <c r="V65" s="2402">
        <v>0</v>
      </c>
      <c r="W65" s="2402">
        <v>0</v>
      </c>
      <c r="X65" s="2405">
        <v>0</v>
      </c>
      <c r="Z65" s="641"/>
      <c r="AA65" s="95"/>
      <c r="AB65" s="95"/>
      <c r="AC65" s="96"/>
    </row>
    <row r="66" spans="1:29" ht="10.5" customHeight="1">
      <c r="A66" s="1532"/>
      <c r="B66" s="854" t="s">
        <v>89</v>
      </c>
      <c r="C66" s="2401">
        <v>76</v>
      </c>
      <c r="D66" s="2402">
        <v>65</v>
      </c>
      <c r="E66" s="2403">
        <v>11</v>
      </c>
      <c r="F66" s="2402">
        <v>23</v>
      </c>
      <c r="G66" s="2402">
        <v>31</v>
      </c>
      <c r="H66" s="2402">
        <v>22</v>
      </c>
      <c r="I66" s="2404">
        <v>27</v>
      </c>
      <c r="J66" s="2402">
        <v>6</v>
      </c>
      <c r="K66" s="2401">
        <v>31</v>
      </c>
      <c r="L66" s="2402">
        <v>25</v>
      </c>
      <c r="M66" s="2402">
        <v>6</v>
      </c>
      <c r="N66" s="2401">
        <v>23</v>
      </c>
      <c r="O66" s="2402">
        <v>21</v>
      </c>
      <c r="P66" s="2403">
        <v>2</v>
      </c>
      <c r="Q66" s="2402">
        <v>0</v>
      </c>
      <c r="R66" s="2402">
        <v>0</v>
      </c>
      <c r="S66" s="2403">
        <v>0</v>
      </c>
      <c r="T66" s="2403">
        <v>0</v>
      </c>
      <c r="U66" s="2402">
        <v>0</v>
      </c>
      <c r="V66" s="2402">
        <v>0</v>
      </c>
      <c r="W66" s="2402">
        <v>0</v>
      </c>
      <c r="X66" s="2405">
        <v>0</v>
      </c>
      <c r="Z66" s="641"/>
      <c r="AA66" s="95"/>
      <c r="AB66" s="95"/>
      <c r="AC66" s="96"/>
    </row>
    <row r="67" spans="1:29" ht="10.5" customHeight="1">
      <c r="A67" s="1532"/>
      <c r="B67" s="854" t="s">
        <v>90</v>
      </c>
      <c r="C67" s="2401">
        <v>5</v>
      </c>
      <c r="D67" s="2402">
        <v>4</v>
      </c>
      <c r="E67" s="2403">
        <v>1</v>
      </c>
      <c r="F67" s="2402">
        <v>2</v>
      </c>
      <c r="G67" s="2402">
        <v>3</v>
      </c>
      <c r="H67" s="2402">
        <v>0</v>
      </c>
      <c r="I67" s="2404">
        <v>2</v>
      </c>
      <c r="J67" s="2402">
        <v>3</v>
      </c>
      <c r="K67" s="2401">
        <v>4</v>
      </c>
      <c r="L67" s="2402">
        <v>3</v>
      </c>
      <c r="M67" s="2402">
        <v>1</v>
      </c>
      <c r="N67" s="2401">
        <v>4</v>
      </c>
      <c r="O67" s="2402">
        <v>3</v>
      </c>
      <c r="P67" s="2403">
        <v>1</v>
      </c>
      <c r="Q67" s="2402">
        <v>0</v>
      </c>
      <c r="R67" s="2402">
        <v>0</v>
      </c>
      <c r="S67" s="2403">
        <v>0</v>
      </c>
      <c r="T67" s="2403">
        <v>0</v>
      </c>
      <c r="U67" s="2402">
        <v>0</v>
      </c>
      <c r="V67" s="2402">
        <v>0</v>
      </c>
      <c r="W67" s="2402">
        <v>0</v>
      </c>
      <c r="X67" s="2405">
        <v>0</v>
      </c>
      <c r="Z67" s="641"/>
      <c r="AA67" s="95"/>
      <c r="AB67" s="95"/>
      <c r="AC67" s="96"/>
    </row>
    <row r="68" spans="1:29" ht="10.5" customHeight="1">
      <c r="A68" s="1532"/>
      <c r="B68" s="855" t="s">
        <v>91</v>
      </c>
      <c r="C68" s="2401">
        <v>0</v>
      </c>
      <c r="D68" s="2402">
        <v>0</v>
      </c>
      <c r="E68" s="2403">
        <v>0</v>
      </c>
      <c r="F68" s="2402">
        <v>0</v>
      </c>
      <c r="G68" s="2402">
        <v>0</v>
      </c>
      <c r="H68" s="2402">
        <v>0</v>
      </c>
      <c r="I68" s="2404">
        <v>0</v>
      </c>
      <c r="J68" s="2402">
        <v>0</v>
      </c>
      <c r="K68" s="2401">
        <v>0</v>
      </c>
      <c r="L68" s="2402">
        <v>0</v>
      </c>
      <c r="M68" s="2402">
        <v>0</v>
      </c>
      <c r="N68" s="2401">
        <v>0</v>
      </c>
      <c r="O68" s="2402">
        <v>0</v>
      </c>
      <c r="P68" s="2403">
        <v>0</v>
      </c>
      <c r="Q68" s="2402">
        <v>0</v>
      </c>
      <c r="R68" s="2402">
        <v>0</v>
      </c>
      <c r="S68" s="2403">
        <v>0</v>
      </c>
      <c r="T68" s="2403">
        <v>0</v>
      </c>
      <c r="U68" s="2402">
        <v>0</v>
      </c>
      <c r="V68" s="2402">
        <v>0</v>
      </c>
      <c r="W68" s="2402">
        <v>0</v>
      </c>
      <c r="X68" s="2405">
        <v>0</v>
      </c>
      <c r="Z68" s="641"/>
      <c r="AA68" s="95"/>
      <c r="AB68" s="95"/>
      <c r="AC68" s="96"/>
    </row>
    <row r="69" spans="1:29" s="85" customFormat="1" ht="6" customHeight="1">
      <c r="A69" s="1532"/>
      <c r="B69" s="68"/>
      <c r="C69" s="2396" t="s">
        <v>46</v>
      </c>
      <c r="D69" s="2402"/>
      <c r="E69" s="2403"/>
      <c r="F69" s="2402"/>
      <c r="G69" s="2402"/>
      <c r="H69" s="2403"/>
      <c r="I69" s="2404"/>
      <c r="J69" s="2402"/>
      <c r="K69" s="2396" t="s">
        <v>46</v>
      </c>
      <c r="L69" s="2402"/>
      <c r="M69" s="2402"/>
      <c r="N69" s="2396"/>
      <c r="O69" s="2402"/>
      <c r="P69" s="2403"/>
      <c r="Q69" s="2402"/>
      <c r="R69" s="2402" t="s">
        <v>46</v>
      </c>
      <c r="S69" s="2403" t="s">
        <v>46</v>
      </c>
      <c r="T69" s="2404" t="s">
        <v>46</v>
      </c>
      <c r="U69" s="2402" t="s">
        <v>46</v>
      </c>
      <c r="V69" s="2402" t="s">
        <v>46</v>
      </c>
      <c r="W69" s="2402" t="s">
        <v>46</v>
      </c>
      <c r="X69" s="2406" t="s">
        <v>46</v>
      </c>
      <c r="Z69" s="641"/>
      <c r="AA69" s="95"/>
      <c r="AB69" s="95"/>
      <c r="AC69" s="96"/>
    </row>
    <row r="70" spans="1:29" ht="11.25">
      <c r="A70" s="1549" t="s">
        <v>59</v>
      </c>
      <c r="B70" s="84" t="s">
        <v>84</v>
      </c>
      <c r="C70" s="2396">
        <v>449</v>
      </c>
      <c r="D70" s="2397">
        <v>353</v>
      </c>
      <c r="E70" s="2398">
        <v>96</v>
      </c>
      <c r="F70" s="2397">
        <v>187</v>
      </c>
      <c r="G70" s="2397">
        <v>128</v>
      </c>
      <c r="H70" s="2397">
        <v>134</v>
      </c>
      <c r="I70" s="2399">
        <v>187</v>
      </c>
      <c r="J70" s="2397">
        <v>55</v>
      </c>
      <c r="K70" s="2396">
        <v>164</v>
      </c>
      <c r="L70" s="2397">
        <v>142</v>
      </c>
      <c r="M70" s="2397">
        <v>22</v>
      </c>
      <c r="N70" s="2396">
        <v>125</v>
      </c>
      <c r="O70" s="2397">
        <v>104</v>
      </c>
      <c r="P70" s="2398">
        <v>21</v>
      </c>
      <c r="Q70" s="2397">
        <v>11</v>
      </c>
      <c r="R70" s="2397">
        <v>10</v>
      </c>
      <c r="S70" s="2398">
        <v>1</v>
      </c>
      <c r="T70" s="2399">
        <v>0</v>
      </c>
      <c r="U70" s="2397">
        <v>11</v>
      </c>
      <c r="V70" s="2397">
        <v>10</v>
      </c>
      <c r="W70" s="2397">
        <v>1</v>
      </c>
      <c r="X70" s="2400">
        <v>0</v>
      </c>
      <c r="Z70" s="641"/>
      <c r="AA70" s="95"/>
      <c r="AB70" s="95"/>
      <c r="AC70" s="96"/>
    </row>
    <row r="71" spans="1:29" ht="10.5" customHeight="1">
      <c r="A71" s="1532"/>
      <c r="B71" s="524" t="s">
        <v>85</v>
      </c>
      <c r="C71" s="2401">
        <v>41</v>
      </c>
      <c r="D71" s="2397">
        <v>22</v>
      </c>
      <c r="E71" s="2398">
        <v>19</v>
      </c>
      <c r="F71" s="2397">
        <v>13</v>
      </c>
      <c r="G71" s="2397">
        <v>15</v>
      </c>
      <c r="H71" s="2397">
        <v>13</v>
      </c>
      <c r="I71" s="2404">
        <v>13</v>
      </c>
      <c r="J71" s="2402">
        <v>1</v>
      </c>
      <c r="K71" s="2401">
        <v>19</v>
      </c>
      <c r="L71" s="2402">
        <v>13</v>
      </c>
      <c r="M71" s="2402">
        <v>6</v>
      </c>
      <c r="N71" s="2401">
        <v>19</v>
      </c>
      <c r="O71" s="2402">
        <v>13</v>
      </c>
      <c r="P71" s="2403">
        <v>6</v>
      </c>
      <c r="Q71" s="2402">
        <v>0</v>
      </c>
      <c r="R71" s="2402">
        <v>0</v>
      </c>
      <c r="S71" s="2403">
        <v>0</v>
      </c>
      <c r="T71" s="2403">
        <v>0</v>
      </c>
      <c r="U71" s="2402">
        <v>0</v>
      </c>
      <c r="V71" s="2402">
        <v>0</v>
      </c>
      <c r="W71" s="2402">
        <v>0</v>
      </c>
      <c r="X71" s="2405">
        <v>0</v>
      </c>
      <c r="Z71" s="101"/>
      <c r="AA71" s="97"/>
      <c r="AB71" s="97"/>
      <c r="AC71" s="102"/>
    </row>
    <row r="72" spans="1:29" ht="10.5" customHeight="1">
      <c r="A72" s="1532"/>
      <c r="B72" s="524" t="s">
        <v>86</v>
      </c>
      <c r="C72" s="2401">
        <v>4</v>
      </c>
      <c r="D72" s="2397">
        <v>3</v>
      </c>
      <c r="E72" s="2398">
        <v>1</v>
      </c>
      <c r="F72" s="2397">
        <v>1</v>
      </c>
      <c r="G72" s="2397">
        <v>1</v>
      </c>
      <c r="H72" s="2397">
        <v>2</v>
      </c>
      <c r="I72" s="2404">
        <v>1</v>
      </c>
      <c r="J72" s="2402">
        <v>2</v>
      </c>
      <c r="K72" s="2401">
        <v>2</v>
      </c>
      <c r="L72" s="2402">
        <v>2</v>
      </c>
      <c r="M72" s="2402">
        <v>0</v>
      </c>
      <c r="N72" s="2401">
        <v>1</v>
      </c>
      <c r="O72" s="2402">
        <v>1</v>
      </c>
      <c r="P72" s="2403">
        <v>0</v>
      </c>
      <c r="Q72" s="2402">
        <v>0</v>
      </c>
      <c r="R72" s="2402">
        <v>0</v>
      </c>
      <c r="S72" s="2403">
        <v>0</v>
      </c>
      <c r="T72" s="2403">
        <v>0</v>
      </c>
      <c r="U72" s="2402">
        <v>0</v>
      </c>
      <c r="V72" s="2402">
        <v>0</v>
      </c>
      <c r="W72" s="2402">
        <v>0</v>
      </c>
      <c r="X72" s="2405">
        <v>0</v>
      </c>
      <c r="Z72" s="641"/>
      <c r="AA72" s="95"/>
      <c r="AB72" s="95"/>
      <c r="AC72" s="96"/>
    </row>
    <row r="73" spans="1:29" ht="10.5" customHeight="1">
      <c r="A73" s="1532"/>
      <c r="B73" s="854" t="s">
        <v>87</v>
      </c>
      <c r="C73" s="2401">
        <v>14</v>
      </c>
      <c r="D73" s="2397">
        <v>11</v>
      </c>
      <c r="E73" s="2398">
        <v>3</v>
      </c>
      <c r="F73" s="2397">
        <v>3</v>
      </c>
      <c r="G73" s="2397">
        <v>5</v>
      </c>
      <c r="H73" s="2397">
        <v>6</v>
      </c>
      <c r="I73" s="2404">
        <v>3</v>
      </c>
      <c r="J73" s="2402">
        <v>0</v>
      </c>
      <c r="K73" s="2401">
        <v>6</v>
      </c>
      <c r="L73" s="2402">
        <v>5</v>
      </c>
      <c r="M73" s="2402">
        <v>1</v>
      </c>
      <c r="N73" s="2401">
        <v>5</v>
      </c>
      <c r="O73" s="2402">
        <v>4</v>
      </c>
      <c r="P73" s="2403">
        <v>1</v>
      </c>
      <c r="Q73" s="2402">
        <v>0</v>
      </c>
      <c r="R73" s="2402">
        <v>0</v>
      </c>
      <c r="S73" s="2403">
        <v>0</v>
      </c>
      <c r="T73" s="2403">
        <v>0</v>
      </c>
      <c r="U73" s="2402">
        <v>0</v>
      </c>
      <c r="V73" s="2402">
        <v>0</v>
      </c>
      <c r="W73" s="2402">
        <v>0</v>
      </c>
      <c r="X73" s="2405">
        <v>0</v>
      </c>
      <c r="Z73" s="641"/>
      <c r="AA73" s="95"/>
      <c r="AB73" s="95"/>
      <c r="AC73" s="96"/>
    </row>
    <row r="74" spans="1:29" ht="10.5" customHeight="1">
      <c r="A74" s="1532"/>
      <c r="B74" s="854" t="s">
        <v>88</v>
      </c>
      <c r="C74" s="2401">
        <v>2</v>
      </c>
      <c r="D74" s="2397">
        <v>2</v>
      </c>
      <c r="E74" s="2398">
        <v>0</v>
      </c>
      <c r="F74" s="2397">
        <v>1</v>
      </c>
      <c r="G74" s="2397">
        <v>1</v>
      </c>
      <c r="H74" s="2397">
        <v>0</v>
      </c>
      <c r="I74" s="2404">
        <v>1</v>
      </c>
      <c r="J74" s="2402">
        <v>0</v>
      </c>
      <c r="K74" s="2401">
        <v>0</v>
      </c>
      <c r="L74" s="2402">
        <v>0</v>
      </c>
      <c r="M74" s="2402">
        <v>0</v>
      </c>
      <c r="N74" s="2401">
        <v>0</v>
      </c>
      <c r="O74" s="2402">
        <v>0</v>
      </c>
      <c r="P74" s="2403">
        <v>0</v>
      </c>
      <c r="Q74" s="2402">
        <v>0</v>
      </c>
      <c r="R74" s="2402">
        <v>0</v>
      </c>
      <c r="S74" s="2403">
        <v>0</v>
      </c>
      <c r="T74" s="2403">
        <v>0</v>
      </c>
      <c r="U74" s="2402">
        <v>0</v>
      </c>
      <c r="V74" s="2402">
        <v>0</v>
      </c>
      <c r="W74" s="2402">
        <v>0</v>
      </c>
      <c r="X74" s="2405">
        <v>0</v>
      </c>
      <c r="Z74" s="641"/>
      <c r="AA74" s="95"/>
      <c r="AB74" s="95"/>
      <c r="AC74" s="96"/>
    </row>
    <row r="75" spans="1:29" ht="10.5" customHeight="1">
      <c r="A75" s="1532"/>
      <c r="B75" s="854" t="s">
        <v>89</v>
      </c>
      <c r="C75" s="2401">
        <v>323</v>
      </c>
      <c r="D75" s="2397">
        <v>281</v>
      </c>
      <c r="E75" s="2398">
        <v>42</v>
      </c>
      <c r="F75" s="2397">
        <v>148</v>
      </c>
      <c r="G75" s="2397">
        <v>85</v>
      </c>
      <c r="H75" s="2397">
        <v>90</v>
      </c>
      <c r="I75" s="2404">
        <v>148</v>
      </c>
      <c r="J75" s="2402">
        <v>43</v>
      </c>
      <c r="K75" s="2401">
        <v>127</v>
      </c>
      <c r="L75" s="2402">
        <v>116</v>
      </c>
      <c r="M75" s="2402">
        <v>11</v>
      </c>
      <c r="N75" s="2401">
        <v>91</v>
      </c>
      <c r="O75" s="2402">
        <v>81</v>
      </c>
      <c r="P75" s="2403">
        <v>10</v>
      </c>
      <c r="Q75" s="2402">
        <v>11</v>
      </c>
      <c r="R75" s="2402">
        <v>10</v>
      </c>
      <c r="S75" s="2403">
        <v>1</v>
      </c>
      <c r="T75" s="2403">
        <v>0</v>
      </c>
      <c r="U75" s="2402">
        <v>11</v>
      </c>
      <c r="V75" s="2402">
        <v>10</v>
      </c>
      <c r="W75" s="2402">
        <v>1</v>
      </c>
      <c r="X75" s="2405">
        <v>0</v>
      </c>
      <c r="Z75" s="641"/>
      <c r="AA75" s="95"/>
      <c r="AB75" s="95"/>
      <c r="AC75" s="96"/>
    </row>
    <row r="76" spans="1:29" ht="10.5" customHeight="1">
      <c r="A76" s="1532"/>
      <c r="B76" s="854" t="s">
        <v>90</v>
      </c>
      <c r="C76" s="2401">
        <v>31</v>
      </c>
      <c r="D76" s="2397">
        <v>21</v>
      </c>
      <c r="E76" s="2398">
        <v>10</v>
      </c>
      <c r="F76" s="2397">
        <v>12</v>
      </c>
      <c r="G76" s="2397">
        <v>11</v>
      </c>
      <c r="H76" s="2397">
        <v>8</v>
      </c>
      <c r="I76" s="2404">
        <v>12</v>
      </c>
      <c r="J76" s="2402">
        <v>4</v>
      </c>
      <c r="K76" s="2401">
        <v>5</v>
      </c>
      <c r="L76" s="2402">
        <v>3</v>
      </c>
      <c r="M76" s="2402">
        <v>2</v>
      </c>
      <c r="N76" s="2401">
        <v>5</v>
      </c>
      <c r="O76" s="2402">
        <v>3</v>
      </c>
      <c r="P76" s="2403">
        <v>2</v>
      </c>
      <c r="Q76" s="2402">
        <v>0</v>
      </c>
      <c r="R76" s="2402">
        <v>0</v>
      </c>
      <c r="S76" s="2403">
        <v>0</v>
      </c>
      <c r="T76" s="2403">
        <v>0</v>
      </c>
      <c r="U76" s="2402">
        <v>0</v>
      </c>
      <c r="V76" s="2402">
        <v>0</v>
      </c>
      <c r="W76" s="2402">
        <v>0</v>
      </c>
      <c r="X76" s="2405">
        <v>0</v>
      </c>
      <c r="Z76" s="641"/>
      <c r="AA76" s="95"/>
      <c r="AB76" s="95"/>
      <c r="AC76" s="96"/>
    </row>
    <row r="77" spans="1:29" ht="10.5" customHeight="1">
      <c r="A77" s="1532"/>
      <c r="B77" s="855" t="s">
        <v>91</v>
      </c>
      <c r="C77" s="2401">
        <v>34</v>
      </c>
      <c r="D77" s="2397">
        <v>13</v>
      </c>
      <c r="E77" s="2398">
        <v>21</v>
      </c>
      <c r="F77" s="2397">
        <v>9</v>
      </c>
      <c r="G77" s="2397">
        <v>10</v>
      </c>
      <c r="H77" s="2397">
        <v>15</v>
      </c>
      <c r="I77" s="2404">
        <v>9</v>
      </c>
      <c r="J77" s="2402">
        <v>5</v>
      </c>
      <c r="K77" s="2401">
        <v>5</v>
      </c>
      <c r="L77" s="2402">
        <v>3</v>
      </c>
      <c r="M77" s="2402">
        <v>2</v>
      </c>
      <c r="N77" s="2401">
        <v>4</v>
      </c>
      <c r="O77" s="2402">
        <v>2</v>
      </c>
      <c r="P77" s="2403">
        <v>2</v>
      </c>
      <c r="Q77" s="2402">
        <v>0</v>
      </c>
      <c r="R77" s="2402">
        <v>0</v>
      </c>
      <c r="S77" s="2403">
        <v>0</v>
      </c>
      <c r="T77" s="2403">
        <v>0</v>
      </c>
      <c r="U77" s="2402">
        <v>0</v>
      </c>
      <c r="V77" s="2402">
        <v>0</v>
      </c>
      <c r="W77" s="2402">
        <v>0</v>
      </c>
      <c r="X77" s="2405">
        <v>0</v>
      </c>
      <c r="Z77" s="641"/>
      <c r="AA77" s="95"/>
      <c r="AB77" s="95"/>
      <c r="AC77" s="96"/>
    </row>
    <row r="78" spans="1:29" ht="6" customHeight="1">
      <c r="A78" s="1532"/>
      <c r="B78" s="855"/>
      <c r="C78" s="2396" t="s">
        <v>46</v>
      </c>
      <c r="D78" s="2402"/>
      <c r="E78" s="2403"/>
      <c r="F78" s="2402"/>
      <c r="G78" s="2402"/>
      <c r="H78" s="2403"/>
      <c r="I78" s="2404"/>
      <c r="J78" s="2402"/>
      <c r="K78" s="2396"/>
      <c r="L78" s="2402"/>
      <c r="M78" s="2402"/>
      <c r="N78" s="2396"/>
      <c r="O78" s="2402"/>
      <c r="P78" s="2403"/>
      <c r="Q78" s="2397" t="s">
        <v>46</v>
      </c>
      <c r="R78" s="2402"/>
      <c r="S78" s="2403"/>
      <c r="T78" s="2404"/>
      <c r="U78" s="2397" t="s">
        <v>46</v>
      </c>
      <c r="V78" s="2402"/>
      <c r="W78" s="2402"/>
      <c r="X78" s="2406"/>
      <c r="Z78" s="641"/>
      <c r="AA78" s="95"/>
      <c r="AB78" s="95"/>
      <c r="AC78" s="96"/>
    </row>
    <row r="79" spans="1:29" ht="11.25">
      <c r="A79" s="1549" t="s">
        <v>60</v>
      </c>
      <c r="B79" s="84" t="s">
        <v>84</v>
      </c>
      <c r="C79" s="2396">
        <v>1160</v>
      </c>
      <c r="D79" s="2397">
        <v>909</v>
      </c>
      <c r="E79" s="2398">
        <v>251</v>
      </c>
      <c r="F79" s="2397">
        <v>386</v>
      </c>
      <c r="G79" s="2397">
        <v>375</v>
      </c>
      <c r="H79" s="2398">
        <v>399</v>
      </c>
      <c r="I79" s="2399">
        <v>445</v>
      </c>
      <c r="J79" s="2397">
        <v>104</v>
      </c>
      <c r="K79" s="2396">
        <v>457</v>
      </c>
      <c r="L79" s="2397">
        <v>326</v>
      </c>
      <c r="M79" s="2397">
        <v>131</v>
      </c>
      <c r="N79" s="2396">
        <v>303</v>
      </c>
      <c r="O79" s="2397">
        <v>220</v>
      </c>
      <c r="P79" s="2398">
        <v>83</v>
      </c>
      <c r="Q79" s="2397">
        <v>20</v>
      </c>
      <c r="R79" s="2397">
        <v>20</v>
      </c>
      <c r="S79" s="2398">
        <v>0</v>
      </c>
      <c r="T79" s="2399">
        <v>14</v>
      </c>
      <c r="U79" s="2397">
        <v>6</v>
      </c>
      <c r="V79" s="2397">
        <v>6</v>
      </c>
      <c r="W79" s="2397">
        <v>0</v>
      </c>
      <c r="X79" s="2400">
        <v>4</v>
      </c>
      <c r="Z79" s="641"/>
      <c r="AA79" s="97"/>
      <c r="AB79" s="95"/>
      <c r="AC79" s="96"/>
    </row>
    <row r="80" spans="1:29" ht="10.5" customHeight="1">
      <c r="A80" s="1532"/>
      <c r="B80" s="854" t="s">
        <v>85</v>
      </c>
      <c r="C80" s="2401">
        <v>343</v>
      </c>
      <c r="D80" s="2402">
        <v>198</v>
      </c>
      <c r="E80" s="2403">
        <v>145</v>
      </c>
      <c r="F80" s="2402">
        <v>97</v>
      </c>
      <c r="G80" s="2402">
        <v>112</v>
      </c>
      <c r="H80" s="2402">
        <v>134</v>
      </c>
      <c r="I80" s="2404">
        <v>119</v>
      </c>
      <c r="J80" s="2402">
        <v>31</v>
      </c>
      <c r="K80" s="2401">
        <v>146</v>
      </c>
      <c r="L80" s="2402">
        <v>73</v>
      </c>
      <c r="M80" s="2402">
        <v>73</v>
      </c>
      <c r="N80" s="2401">
        <v>97</v>
      </c>
      <c r="O80" s="2402">
        <v>44</v>
      </c>
      <c r="P80" s="2403">
        <v>53</v>
      </c>
      <c r="Q80" s="2402">
        <v>0</v>
      </c>
      <c r="R80" s="2402">
        <v>0</v>
      </c>
      <c r="S80" s="2403">
        <v>0</v>
      </c>
      <c r="T80" s="2403">
        <v>0</v>
      </c>
      <c r="U80" s="2402">
        <v>0</v>
      </c>
      <c r="V80" s="2402">
        <v>0</v>
      </c>
      <c r="W80" s="2402">
        <v>0</v>
      </c>
      <c r="X80" s="2405">
        <v>0</v>
      </c>
      <c r="Z80" s="101"/>
      <c r="AA80" s="97"/>
      <c r="AB80" s="97"/>
      <c r="AC80" s="102"/>
    </row>
    <row r="81" spans="1:29" ht="10.5" customHeight="1">
      <c r="A81" s="1532"/>
      <c r="B81" s="854" t="s">
        <v>86</v>
      </c>
      <c r="C81" s="2401">
        <v>38</v>
      </c>
      <c r="D81" s="2402">
        <v>27</v>
      </c>
      <c r="E81" s="2403">
        <v>11</v>
      </c>
      <c r="F81" s="2402">
        <v>15</v>
      </c>
      <c r="G81" s="2402">
        <v>9</v>
      </c>
      <c r="H81" s="2402">
        <v>14</v>
      </c>
      <c r="I81" s="2404">
        <v>16</v>
      </c>
      <c r="J81" s="2402">
        <v>5</v>
      </c>
      <c r="K81" s="2401">
        <v>9</v>
      </c>
      <c r="L81" s="2402">
        <v>8</v>
      </c>
      <c r="M81" s="2402">
        <v>1</v>
      </c>
      <c r="N81" s="2401">
        <v>5</v>
      </c>
      <c r="O81" s="2402">
        <v>4</v>
      </c>
      <c r="P81" s="2403">
        <v>1</v>
      </c>
      <c r="Q81" s="2402">
        <v>0</v>
      </c>
      <c r="R81" s="2402">
        <v>0</v>
      </c>
      <c r="S81" s="2403">
        <v>0</v>
      </c>
      <c r="T81" s="2403">
        <v>0</v>
      </c>
      <c r="U81" s="2402">
        <v>0</v>
      </c>
      <c r="V81" s="2402">
        <v>0</v>
      </c>
      <c r="W81" s="2402">
        <v>0</v>
      </c>
      <c r="X81" s="2405">
        <v>0</v>
      </c>
      <c r="Z81" s="641"/>
      <c r="AA81" s="95"/>
      <c r="AB81" s="95"/>
      <c r="AC81" s="96"/>
    </row>
    <row r="82" spans="1:29" ht="10.5" customHeight="1">
      <c r="A82" s="1532"/>
      <c r="B82" s="854" t="s">
        <v>87</v>
      </c>
      <c r="C82" s="2401">
        <v>50</v>
      </c>
      <c r="D82" s="2402">
        <v>35</v>
      </c>
      <c r="E82" s="2403">
        <v>15</v>
      </c>
      <c r="F82" s="2402">
        <v>15</v>
      </c>
      <c r="G82" s="2402">
        <v>16</v>
      </c>
      <c r="H82" s="2402">
        <v>19</v>
      </c>
      <c r="I82" s="2404">
        <v>18</v>
      </c>
      <c r="J82" s="2402">
        <v>8</v>
      </c>
      <c r="K82" s="2401">
        <v>20</v>
      </c>
      <c r="L82" s="2402">
        <v>13</v>
      </c>
      <c r="M82" s="2402">
        <v>7</v>
      </c>
      <c r="N82" s="2401">
        <v>16</v>
      </c>
      <c r="O82" s="2402">
        <v>10</v>
      </c>
      <c r="P82" s="2403">
        <v>6</v>
      </c>
      <c r="Q82" s="2402">
        <v>0</v>
      </c>
      <c r="R82" s="2402">
        <v>0</v>
      </c>
      <c r="S82" s="2403">
        <v>0</v>
      </c>
      <c r="T82" s="2403">
        <v>0</v>
      </c>
      <c r="U82" s="2402">
        <v>0</v>
      </c>
      <c r="V82" s="2402">
        <v>0</v>
      </c>
      <c r="W82" s="2402">
        <v>0</v>
      </c>
      <c r="X82" s="2405">
        <v>0</v>
      </c>
      <c r="Z82" s="641"/>
      <c r="AA82" s="95"/>
      <c r="AB82" s="95"/>
      <c r="AC82" s="96"/>
    </row>
    <row r="83" spans="1:29" ht="10.5" customHeight="1">
      <c r="A83" s="1532"/>
      <c r="B83" s="854" t="s">
        <v>88</v>
      </c>
      <c r="C83" s="2401">
        <v>14</v>
      </c>
      <c r="D83" s="2402">
        <v>11</v>
      </c>
      <c r="E83" s="2403">
        <v>3</v>
      </c>
      <c r="F83" s="2402">
        <v>5</v>
      </c>
      <c r="G83" s="2402">
        <v>3</v>
      </c>
      <c r="H83" s="2402">
        <v>6</v>
      </c>
      <c r="I83" s="2404">
        <v>5</v>
      </c>
      <c r="J83" s="2402">
        <v>2</v>
      </c>
      <c r="K83" s="2401">
        <v>5</v>
      </c>
      <c r="L83" s="2402">
        <v>4</v>
      </c>
      <c r="M83" s="2402">
        <v>1</v>
      </c>
      <c r="N83" s="2401">
        <v>5</v>
      </c>
      <c r="O83" s="2402">
        <v>4</v>
      </c>
      <c r="P83" s="2403">
        <v>1</v>
      </c>
      <c r="Q83" s="2402">
        <v>0</v>
      </c>
      <c r="R83" s="2402">
        <v>0</v>
      </c>
      <c r="S83" s="2403">
        <v>0</v>
      </c>
      <c r="T83" s="2403">
        <v>0</v>
      </c>
      <c r="U83" s="2402">
        <v>0</v>
      </c>
      <c r="V83" s="2402">
        <v>0</v>
      </c>
      <c r="W83" s="2402">
        <v>0</v>
      </c>
      <c r="X83" s="2405">
        <v>0</v>
      </c>
      <c r="Z83" s="641"/>
      <c r="AA83" s="95"/>
      <c r="AB83" s="95"/>
      <c r="AC83" s="96"/>
    </row>
    <row r="84" spans="1:29" ht="10.5" customHeight="1">
      <c r="A84" s="1532"/>
      <c r="B84" s="854" t="s">
        <v>89</v>
      </c>
      <c r="C84" s="2401">
        <v>660</v>
      </c>
      <c r="D84" s="2402">
        <v>602</v>
      </c>
      <c r="E84" s="2403">
        <v>58</v>
      </c>
      <c r="F84" s="2402">
        <v>234</v>
      </c>
      <c r="G84" s="2402">
        <v>221</v>
      </c>
      <c r="H84" s="2402">
        <v>205</v>
      </c>
      <c r="I84" s="2404">
        <v>264</v>
      </c>
      <c r="J84" s="2402">
        <v>54</v>
      </c>
      <c r="K84" s="2401">
        <v>259</v>
      </c>
      <c r="L84" s="2402">
        <v>214</v>
      </c>
      <c r="M84" s="2402">
        <v>45</v>
      </c>
      <c r="N84" s="2401">
        <v>166</v>
      </c>
      <c r="O84" s="2402">
        <v>148</v>
      </c>
      <c r="P84" s="2403">
        <v>18</v>
      </c>
      <c r="Q84" s="2402">
        <v>20</v>
      </c>
      <c r="R84" s="2402">
        <v>20</v>
      </c>
      <c r="S84" s="2403">
        <v>0</v>
      </c>
      <c r="T84" s="2403">
        <v>14</v>
      </c>
      <c r="U84" s="2402">
        <v>6</v>
      </c>
      <c r="V84" s="2402">
        <v>6</v>
      </c>
      <c r="W84" s="2402">
        <v>0</v>
      </c>
      <c r="X84" s="2405">
        <v>4</v>
      </c>
      <c r="Z84" s="641"/>
      <c r="AA84" s="95"/>
      <c r="AB84" s="95"/>
      <c r="AC84" s="96"/>
    </row>
    <row r="85" spans="1:29" ht="10.5" customHeight="1">
      <c r="A85" s="1532"/>
      <c r="B85" s="854" t="s">
        <v>90</v>
      </c>
      <c r="C85" s="2401">
        <v>50</v>
      </c>
      <c r="D85" s="2402">
        <v>33</v>
      </c>
      <c r="E85" s="2403">
        <v>17</v>
      </c>
      <c r="F85" s="2402">
        <v>19</v>
      </c>
      <c r="G85" s="2402">
        <v>11</v>
      </c>
      <c r="H85" s="2402">
        <v>20</v>
      </c>
      <c r="I85" s="2404">
        <v>20</v>
      </c>
      <c r="J85" s="2402">
        <v>3</v>
      </c>
      <c r="K85" s="2401">
        <v>16</v>
      </c>
      <c r="L85" s="2402">
        <v>14</v>
      </c>
      <c r="M85" s="2402">
        <v>2</v>
      </c>
      <c r="N85" s="2401">
        <v>12</v>
      </c>
      <c r="O85" s="2402">
        <v>10</v>
      </c>
      <c r="P85" s="2403">
        <v>2</v>
      </c>
      <c r="Q85" s="2402">
        <v>0</v>
      </c>
      <c r="R85" s="2402">
        <v>0</v>
      </c>
      <c r="S85" s="2403">
        <v>0</v>
      </c>
      <c r="T85" s="2403">
        <v>0</v>
      </c>
      <c r="U85" s="2402">
        <v>0</v>
      </c>
      <c r="V85" s="2402">
        <v>0</v>
      </c>
      <c r="W85" s="2402">
        <v>0</v>
      </c>
      <c r="X85" s="2405">
        <v>0</v>
      </c>
      <c r="Z85" s="641"/>
      <c r="AA85" s="95"/>
      <c r="AB85" s="95"/>
      <c r="AC85" s="96"/>
    </row>
    <row r="86" spans="1:29" ht="10.5" customHeight="1">
      <c r="A86" s="1532"/>
      <c r="B86" s="855" t="s">
        <v>91</v>
      </c>
      <c r="C86" s="2401">
        <v>5</v>
      </c>
      <c r="D86" s="2402">
        <v>3</v>
      </c>
      <c r="E86" s="2403">
        <v>2</v>
      </c>
      <c r="F86" s="2402">
        <v>1</v>
      </c>
      <c r="G86" s="2402">
        <v>3</v>
      </c>
      <c r="H86" s="2402">
        <v>1</v>
      </c>
      <c r="I86" s="2404">
        <v>3</v>
      </c>
      <c r="J86" s="2402">
        <v>1</v>
      </c>
      <c r="K86" s="2401">
        <v>2</v>
      </c>
      <c r="L86" s="2402">
        <v>0</v>
      </c>
      <c r="M86" s="2402">
        <v>2</v>
      </c>
      <c r="N86" s="2401">
        <v>2</v>
      </c>
      <c r="O86" s="2402">
        <v>0</v>
      </c>
      <c r="P86" s="2403">
        <v>2</v>
      </c>
      <c r="Q86" s="2402">
        <v>0</v>
      </c>
      <c r="R86" s="2402">
        <v>0</v>
      </c>
      <c r="S86" s="2403">
        <v>0</v>
      </c>
      <c r="T86" s="2403">
        <v>0</v>
      </c>
      <c r="U86" s="2402">
        <v>0</v>
      </c>
      <c r="V86" s="2402">
        <v>0</v>
      </c>
      <c r="W86" s="2402">
        <v>0</v>
      </c>
      <c r="X86" s="2405">
        <v>0</v>
      </c>
      <c r="Z86" s="641"/>
      <c r="AA86" s="95"/>
      <c r="AB86" s="95"/>
      <c r="AC86" s="96"/>
    </row>
    <row r="87" spans="1:29" s="85" customFormat="1" ht="6" customHeight="1">
      <c r="A87" s="1532"/>
      <c r="B87" s="855"/>
      <c r="C87" s="2396"/>
      <c r="D87" s="2402"/>
      <c r="E87" s="2403"/>
      <c r="F87" s="2402"/>
      <c r="G87" s="2402"/>
      <c r="H87" s="2403"/>
      <c r="I87" s="2404"/>
      <c r="J87" s="2402"/>
      <c r="K87" s="2396"/>
      <c r="L87" s="2402"/>
      <c r="M87" s="2402"/>
      <c r="N87" s="2396"/>
      <c r="O87" s="2402"/>
      <c r="P87" s="2403"/>
      <c r="Q87" s="2397"/>
      <c r="R87" s="2402"/>
      <c r="S87" s="2403"/>
      <c r="T87" s="2404"/>
      <c r="U87" s="2397"/>
      <c r="V87" s="2402"/>
      <c r="W87" s="2402"/>
      <c r="X87" s="2406"/>
      <c r="Z87" s="641"/>
      <c r="AA87" s="95"/>
      <c r="AB87" s="95"/>
      <c r="AC87" s="96"/>
    </row>
    <row r="88" spans="1:29" ht="11.25">
      <c r="A88" s="1549" t="s">
        <v>61</v>
      </c>
      <c r="B88" s="84" t="s">
        <v>84</v>
      </c>
      <c r="C88" s="2396">
        <v>373</v>
      </c>
      <c r="D88" s="2397">
        <v>305</v>
      </c>
      <c r="E88" s="2398">
        <v>68</v>
      </c>
      <c r="F88" s="2397">
        <v>98</v>
      </c>
      <c r="G88" s="2397">
        <v>128</v>
      </c>
      <c r="H88" s="2398">
        <v>147</v>
      </c>
      <c r="I88" s="2399">
        <v>104</v>
      </c>
      <c r="J88" s="2397">
        <v>41</v>
      </c>
      <c r="K88" s="2396">
        <v>172</v>
      </c>
      <c r="L88" s="2397">
        <v>133</v>
      </c>
      <c r="M88" s="2397">
        <v>39</v>
      </c>
      <c r="N88" s="2396">
        <v>112</v>
      </c>
      <c r="O88" s="2397">
        <v>84</v>
      </c>
      <c r="P88" s="2398">
        <v>28</v>
      </c>
      <c r="Q88" s="2397">
        <v>3</v>
      </c>
      <c r="R88" s="2397">
        <v>2</v>
      </c>
      <c r="S88" s="2398">
        <v>1</v>
      </c>
      <c r="T88" s="2399">
        <v>3</v>
      </c>
      <c r="U88" s="2397">
        <v>1</v>
      </c>
      <c r="V88" s="2397">
        <v>1</v>
      </c>
      <c r="W88" s="2397">
        <v>0</v>
      </c>
      <c r="X88" s="2400">
        <v>1</v>
      </c>
      <c r="Z88" s="641"/>
      <c r="AA88" s="97"/>
      <c r="AB88" s="95"/>
      <c r="AC88" s="96"/>
    </row>
    <row r="89" spans="1:29" ht="10.5" customHeight="1">
      <c r="A89" s="1532"/>
      <c r="B89" s="854" t="s">
        <v>85</v>
      </c>
      <c r="C89" s="2401">
        <v>56</v>
      </c>
      <c r="D89" s="2402">
        <v>38</v>
      </c>
      <c r="E89" s="2403">
        <v>18</v>
      </c>
      <c r="F89" s="2402">
        <v>14</v>
      </c>
      <c r="G89" s="2402">
        <v>19</v>
      </c>
      <c r="H89" s="2402">
        <v>23</v>
      </c>
      <c r="I89" s="2404">
        <v>15</v>
      </c>
      <c r="J89" s="2402">
        <v>5</v>
      </c>
      <c r="K89" s="2401">
        <v>35</v>
      </c>
      <c r="L89" s="2402">
        <v>22</v>
      </c>
      <c r="M89" s="2402">
        <v>13</v>
      </c>
      <c r="N89" s="2401">
        <v>30</v>
      </c>
      <c r="O89" s="2402">
        <v>17</v>
      </c>
      <c r="P89" s="2403">
        <v>13</v>
      </c>
      <c r="Q89" s="2401">
        <v>0</v>
      </c>
      <c r="R89" s="2402">
        <v>0</v>
      </c>
      <c r="S89" s="2403">
        <v>0</v>
      </c>
      <c r="T89" s="2403">
        <v>0</v>
      </c>
      <c r="U89" s="2402">
        <v>0</v>
      </c>
      <c r="V89" s="2402">
        <v>0</v>
      </c>
      <c r="W89" s="2402">
        <v>0</v>
      </c>
      <c r="X89" s="2405">
        <v>0</v>
      </c>
      <c r="Y89" s="106"/>
      <c r="Z89" s="101"/>
      <c r="AA89" s="97"/>
      <c r="AB89" s="97"/>
      <c r="AC89" s="102"/>
    </row>
    <row r="90" spans="1:29" ht="10.5" customHeight="1">
      <c r="A90" s="1532"/>
      <c r="B90" s="854" t="s">
        <v>86</v>
      </c>
      <c r="C90" s="2401">
        <v>7</v>
      </c>
      <c r="D90" s="2402">
        <v>5</v>
      </c>
      <c r="E90" s="2403">
        <v>2</v>
      </c>
      <c r="F90" s="2402">
        <v>2</v>
      </c>
      <c r="G90" s="2402">
        <v>3</v>
      </c>
      <c r="H90" s="2402">
        <v>2</v>
      </c>
      <c r="I90" s="2404">
        <v>2</v>
      </c>
      <c r="J90" s="2402">
        <v>0</v>
      </c>
      <c r="K90" s="2401">
        <v>6</v>
      </c>
      <c r="L90" s="2402">
        <v>5</v>
      </c>
      <c r="M90" s="2402">
        <v>1</v>
      </c>
      <c r="N90" s="2401">
        <v>2</v>
      </c>
      <c r="O90" s="2402">
        <v>1</v>
      </c>
      <c r="P90" s="2403">
        <v>1</v>
      </c>
      <c r="Q90" s="2401">
        <v>0</v>
      </c>
      <c r="R90" s="2402">
        <v>0</v>
      </c>
      <c r="S90" s="2403">
        <v>0</v>
      </c>
      <c r="T90" s="2403">
        <v>0</v>
      </c>
      <c r="U90" s="2402">
        <v>0</v>
      </c>
      <c r="V90" s="2402">
        <v>0</v>
      </c>
      <c r="W90" s="2402">
        <v>0</v>
      </c>
      <c r="X90" s="2405">
        <v>0</v>
      </c>
      <c r="Y90" s="106"/>
      <c r="Z90" s="641"/>
      <c r="AA90" s="95"/>
      <c r="AB90" s="95"/>
      <c r="AC90" s="96"/>
    </row>
    <row r="91" spans="1:29" ht="10.5" customHeight="1">
      <c r="A91" s="1532"/>
      <c r="B91" s="854" t="s">
        <v>87</v>
      </c>
      <c r="C91" s="2401">
        <v>13</v>
      </c>
      <c r="D91" s="2402">
        <v>9</v>
      </c>
      <c r="E91" s="2403">
        <v>4</v>
      </c>
      <c r="F91" s="2402">
        <v>3</v>
      </c>
      <c r="G91" s="2402">
        <v>4</v>
      </c>
      <c r="H91" s="2402">
        <v>6</v>
      </c>
      <c r="I91" s="2404">
        <v>3</v>
      </c>
      <c r="J91" s="2402">
        <v>2</v>
      </c>
      <c r="K91" s="2401">
        <v>2</v>
      </c>
      <c r="L91" s="2402">
        <v>1</v>
      </c>
      <c r="M91" s="2402">
        <v>1</v>
      </c>
      <c r="N91" s="2401">
        <v>2</v>
      </c>
      <c r="O91" s="2402">
        <v>1</v>
      </c>
      <c r="P91" s="2403">
        <v>1</v>
      </c>
      <c r="Q91" s="2401">
        <v>0</v>
      </c>
      <c r="R91" s="2402">
        <v>0</v>
      </c>
      <c r="S91" s="2403">
        <v>0</v>
      </c>
      <c r="T91" s="2403">
        <v>0</v>
      </c>
      <c r="U91" s="2402">
        <v>0</v>
      </c>
      <c r="V91" s="2402">
        <v>0</v>
      </c>
      <c r="W91" s="2402">
        <v>0</v>
      </c>
      <c r="X91" s="2405">
        <v>0</v>
      </c>
      <c r="Y91" s="106"/>
      <c r="Z91" s="641"/>
      <c r="AA91" s="95"/>
      <c r="AB91" s="95"/>
      <c r="AC91" s="96"/>
    </row>
    <row r="92" spans="1:29" ht="10.5" customHeight="1">
      <c r="A92" s="1532"/>
      <c r="B92" s="854" t="s">
        <v>88</v>
      </c>
      <c r="C92" s="2401">
        <v>5</v>
      </c>
      <c r="D92" s="2402">
        <v>4</v>
      </c>
      <c r="E92" s="2403">
        <v>1</v>
      </c>
      <c r="F92" s="2402">
        <v>2</v>
      </c>
      <c r="G92" s="2402">
        <v>2</v>
      </c>
      <c r="H92" s="2402">
        <v>1</v>
      </c>
      <c r="I92" s="2404">
        <v>2</v>
      </c>
      <c r="J92" s="2402">
        <v>3</v>
      </c>
      <c r="K92" s="2401">
        <v>3</v>
      </c>
      <c r="L92" s="2402">
        <v>1</v>
      </c>
      <c r="M92" s="2402">
        <v>2</v>
      </c>
      <c r="N92" s="2401">
        <v>2</v>
      </c>
      <c r="O92" s="2402">
        <v>1</v>
      </c>
      <c r="P92" s="2403">
        <v>1</v>
      </c>
      <c r="Q92" s="2401">
        <v>0</v>
      </c>
      <c r="R92" s="2402">
        <v>0</v>
      </c>
      <c r="S92" s="2403">
        <v>0</v>
      </c>
      <c r="T92" s="2403">
        <v>0</v>
      </c>
      <c r="U92" s="2402">
        <v>0</v>
      </c>
      <c r="V92" s="2402">
        <v>0</v>
      </c>
      <c r="W92" s="2402">
        <v>0</v>
      </c>
      <c r="X92" s="2405">
        <v>0</v>
      </c>
      <c r="Y92" s="106"/>
      <c r="Z92" s="641"/>
      <c r="AA92" s="95"/>
      <c r="AB92" s="95"/>
      <c r="AC92" s="96"/>
    </row>
    <row r="93" spans="1:29" ht="10.5" customHeight="1">
      <c r="A93" s="1532"/>
      <c r="B93" s="854" t="s">
        <v>89</v>
      </c>
      <c r="C93" s="2401">
        <v>285</v>
      </c>
      <c r="D93" s="2402">
        <v>244</v>
      </c>
      <c r="E93" s="2403">
        <v>41</v>
      </c>
      <c r="F93" s="2402">
        <v>75</v>
      </c>
      <c r="G93" s="2402">
        <v>98</v>
      </c>
      <c r="H93" s="2402">
        <v>112</v>
      </c>
      <c r="I93" s="2404">
        <v>80</v>
      </c>
      <c r="J93" s="2402">
        <v>31</v>
      </c>
      <c r="K93" s="2401">
        <v>124</v>
      </c>
      <c r="L93" s="2402">
        <v>103</v>
      </c>
      <c r="M93" s="2402">
        <v>21</v>
      </c>
      <c r="N93" s="2401">
        <v>75</v>
      </c>
      <c r="O93" s="2402">
        <v>64</v>
      </c>
      <c r="P93" s="2403">
        <v>11</v>
      </c>
      <c r="Q93" s="2401">
        <v>3</v>
      </c>
      <c r="R93" s="2402">
        <v>2</v>
      </c>
      <c r="S93" s="2403">
        <v>1</v>
      </c>
      <c r="T93" s="2403">
        <v>3</v>
      </c>
      <c r="U93" s="2402">
        <v>1</v>
      </c>
      <c r="V93" s="2402">
        <v>1</v>
      </c>
      <c r="W93" s="2402">
        <v>0</v>
      </c>
      <c r="X93" s="2405">
        <v>1</v>
      </c>
      <c r="Y93" s="106"/>
      <c r="Z93" s="641"/>
      <c r="AA93" s="95"/>
      <c r="AB93" s="95"/>
      <c r="AC93" s="96"/>
    </row>
    <row r="94" spans="1:29" ht="10.5" customHeight="1">
      <c r="A94" s="1532"/>
      <c r="B94" s="854" t="s">
        <v>90</v>
      </c>
      <c r="C94" s="2401">
        <v>7</v>
      </c>
      <c r="D94" s="2402">
        <v>5</v>
      </c>
      <c r="E94" s="2403">
        <v>2</v>
      </c>
      <c r="F94" s="2402">
        <v>2</v>
      </c>
      <c r="G94" s="2402">
        <v>2</v>
      </c>
      <c r="H94" s="2402">
        <v>3</v>
      </c>
      <c r="I94" s="2404">
        <v>2</v>
      </c>
      <c r="J94" s="2402">
        <v>0</v>
      </c>
      <c r="K94" s="2401">
        <v>2</v>
      </c>
      <c r="L94" s="2402">
        <v>1</v>
      </c>
      <c r="M94" s="2402">
        <v>1</v>
      </c>
      <c r="N94" s="2401">
        <v>1</v>
      </c>
      <c r="O94" s="2402">
        <v>0</v>
      </c>
      <c r="P94" s="2403">
        <v>1</v>
      </c>
      <c r="Q94" s="2401">
        <v>0</v>
      </c>
      <c r="R94" s="2402">
        <v>0</v>
      </c>
      <c r="S94" s="2403">
        <v>0</v>
      </c>
      <c r="T94" s="2403">
        <v>0</v>
      </c>
      <c r="U94" s="2402">
        <v>0</v>
      </c>
      <c r="V94" s="2402">
        <v>0</v>
      </c>
      <c r="W94" s="2402">
        <v>0</v>
      </c>
      <c r="X94" s="2405">
        <v>0</v>
      </c>
      <c r="Y94" s="106"/>
      <c r="Z94" s="641"/>
      <c r="AA94" s="95"/>
      <c r="AB94" s="95"/>
      <c r="AC94" s="96"/>
    </row>
    <row r="95" spans="1:29" ht="10.5" customHeight="1">
      <c r="A95" s="1532"/>
      <c r="B95" s="855" t="s">
        <v>91</v>
      </c>
      <c r="C95" s="2401">
        <v>0</v>
      </c>
      <c r="D95" s="2402">
        <v>0</v>
      </c>
      <c r="E95" s="2403">
        <v>0</v>
      </c>
      <c r="F95" s="2402">
        <v>0</v>
      </c>
      <c r="G95" s="2402">
        <v>0</v>
      </c>
      <c r="H95" s="2402">
        <v>0</v>
      </c>
      <c r="I95" s="2404">
        <v>0</v>
      </c>
      <c r="J95" s="2402">
        <v>0</v>
      </c>
      <c r="K95" s="2401">
        <v>0</v>
      </c>
      <c r="L95" s="2402">
        <v>0</v>
      </c>
      <c r="M95" s="2402">
        <v>0</v>
      </c>
      <c r="N95" s="2401">
        <v>0</v>
      </c>
      <c r="O95" s="2402">
        <v>0</v>
      </c>
      <c r="P95" s="2403">
        <v>0</v>
      </c>
      <c r="Q95" s="2401">
        <v>0</v>
      </c>
      <c r="R95" s="2402">
        <v>0</v>
      </c>
      <c r="S95" s="2403">
        <v>0</v>
      </c>
      <c r="T95" s="2403">
        <v>0</v>
      </c>
      <c r="U95" s="2402">
        <v>0</v>
      </c>
      <c r="V95" s="2402">
        <v>0</v>
      </c>
      <c r="W95" s="2402">
        <v>0</v>
      </c>
      <c r="X95" s="2405">
        <v>0</v>
      </c>
      <c r="Y95" s="106"/>
      <c r="Z95" s="641"/>
      <c r="AA95" s="95"/>
      <c r="AB95" s="95"/>
      <c r="AC95" s="96"/>
    </row>
    <row r="96" spans="1:29" ht="3" customHeight="1" thickBot="1">
      <c r="A96" s="1662"/>
      <c r="B96" s="1327"/>
      <c r="C96" s="2407"/>
      <c r="D96" s="2408"/>
      <c r="E96" s="2409"/>
      <c r="F96" s="2408"/>
      <c r="G96" s="2408"/>
      <c r="H96" s="2410"/>
      <c r="I96" s="2411"/>
      <c r="J96" s="2408"/>
      <c r="K96" s="2407"/>
      <c r="L96" s="2408"/>
      <c r="M96" s="2412"/>
      <c r="N96" s="2413"/>
      <c r="O96" s="2412"/>
      <c r="P96" s="2414"/>
      <c r="Q96" s="2408"/>
      <c r="R96" s="2408"/>
      <c r="S96" s="2412"/>
      <c r="T96" s="2411"/>
      <c r="U96" s="2408"/>
      <c r="V96" s="2408"/>
      <c r="W96" s="2412"/>
      <c r="X96" s="2415"/>
      <c r="Z96" s="641"/>
      <c r="AA96" s="95"/>
      <c r="AB96" s="95"/>
      <c r="AC96" s="96"/>
    </row>
    <row r="97" spans="1:29" ht="3" customHeight="1">
      <c r="A97" s="83"/>
      <c r="B97" s="106"/>
      <c r="C97" s="2402"/>
      <c r="D97" s="2402"/>
      <c r="E97" s="2397"/>
      <c r="F97" s="2402"/>
      <c r="G97" s="2402"/>
      <c r="H97" s="2402"/>
      <c r="I97" s="2402"/>
      <c r="J97" s="2402"/>
      <c r="K97" s="2402"/>
      <c r="L97" s="2402"/>
      <c r="M97" s="2416"/>
      <c r="N97" s="2416"/>
      <c r="O97" s="2416"/>
      <c r="P97" s="2416"/>
      <c r="Q97" s="2402"/>
      <c r="R97" s="2402"/>
      <c r="S97" s="2416"/>
      <c r="T97" s="2402"/>
      <c r="U97" s="2402"/>
      <c r="V97" s="2402"/>
      <c r="W97" s="2416"/>
      <c r="X97" s="2402"/>
      <c r="Z97" s="641"/>
      <c r="AA97" s="95"/>
      <c r="AB97" s="95"/>
      <c r="AC97" s="96"/>
    </row>
    <row r="98" spans="1:29" ht="11.25">
      <c r="A98" s="15" t="str">
        <f>$A$51</f>
        <v>noch: 8. Gärtner/-in</v>
      </c>
      <c r="B98" s="16"/>
      <c r="C98" s="2417"/>
      <c r="D98" s="2417"/>
      <c r="E98" s="2417"/>
      <c r="F98" s="2417"/>
      <c r="G98" s="2417"/>
      <c r="H98" s="2417"/>
      <c r="I98" s="2417"/>
      <c r="J98" s="2741" t="s">
        <v>363</v>
      </c>
      <c r="K98" s="2741"/>
      <c r="L98" s="2741"/>
      <c r="M98" s="2417"/>
      <c r="N98" s="2417"/>
      <c r="O98" s="2417"/>
      <c r="P98" s="2417"/>
      <c r="Q98" s="2417"/>
      <c r="R98" s="2417"/>
      <c r="S98" s="2417"/>
      <c r="T98" s="2417"/>
      <c r="U98" s="2417"/>
      <c r="V98" s="2417"/>
      <c r="W98" s="2417"/>
      <c r="X98" s="2417"/>
      <c r="Z98" s="642"/>
      <c r="AA98" s="643"/>
      <c r="AB98" s="643"/>
      <c r="AC98" s="637"/>
    </row>
    <row r="99" spans="1:24" ht="12" thickBot="1">
      <c r="A99" s="103"/>
      <c r="B99" s="486"/>
      <c r="C99" s="2419"/>
      <c r="D99" s="2419"/>
      <c r="E99" s="2419"/>
      <c r="F99" s="2419"/>
      <c r="G99" s="2419"/>
      <c r="H99" s="2419"/>
      <c r="I99" s="2419"/>
      <c r="J99" s="2419"/>
      <c r="K99" s="2419"/>
      <c r="L99" s="2419"/>
      <c r="M99" s="2419"/>
      <c r="N99" s="2419"/>
      <c r="O99" s="2419"/>
      <c r="P99" s="2419"/>
      <c r="Q99" s="2419"/>
      <c r="R99" s="2419"/>
      <c r="S99" s="2419"/>
      <c r="T99" s="2419"/>
      <c r="U99" s="2419"/>
      <c r="V99" s="2419"/>
      <c r="W99" s="2416"/>
      <c r="X99" s="2419"/>
    </row>
    <row r="100" spans="1:24" ht="12.75" customHeight="1">
      <c r="A100" s="1645"/>
      <c r="B100" s="1646"/>
      <c r="C100" s="2745" t="s">
        <v>406</v>
      </c>
      <c r="D100" s="2746"/>
      <c r="E100" s="2746"/>
      <c r="F100" s="2746"/>
      <c r="G100" s="2746"/>
      <c r="H100" s="2747"/>
      <c r="I100" s="2478" t="s">
        <v>1</v>
      </c>
      <c r="J100" s="2478" t="s">
        <v>2</v>
      </c>
      <c r="K100" s="2421" t="s">
        <v>204</v>
      </c>
      <c r="L100" s="2422"/>
      <c r="M100" s="2422"/>
      <c r="N100" s="2422"/>
      <c r="O100" s="2422"/>
      <c r="P100" s="2423"/>
      <c r="Q100" s="2421" t="s">
        <v>0</v>
      </c>
      <c r="R100" s="2424"/>
      <c r="S100" s="2424"/>
      <c r="T100" s="2424"/>
      <c r="U100" s="2424"/>
      <c r="V100" s="2424"/>
      <c r="W100" s="2425"/>
      <c r="X100" s="2426"/>
    </row>
    <row r="101" spans="1:24" ht="10.5" customHeight="1">
      <c r="A101" s="1532"/>
      <c r="B101" s="495"/>
      <c r="C101" s="2427"/>
      <c r="D101" s="2427"/>
      <c r="E101" s="2428"/>
      <c r="F101" s="2429"/>
      <c r="G101" s="2430"/>
      <c r="H101" s="2430"/>
      <c r="I101" s="2431" t="s">
        <v>5</v>
      </c>
      <c r="J101" s="2431" t="s">
        <v>6</v>
      </c>
      <c r="K101" s="2427"/>
      <c r="L101" s="2427"/>
      <c r="M101" s="2428"/>
      <c r="N101" s="2432" t="s">
        <v>92</v>
      </c>
      <c r="O101" s="2433"/>
      <c r="P101" s="2434"/>
      <c r="Q101" s="2435"/>
      <c r="R101" s="2427"/>
      <c r="S101" s="2436"/>
      <c r="T101" s="2437"/>
      <c r="U101" s="2479" t="s">
        <v>4</v>
      </c>
      <c r="V101" s="2439"/>
      <c r="W101" s="2440"/>
      <c r="X101" s="2441"/>
    </row>
    <row r="102" spans="1:24" ht="10.5" customHeight="1">
      <c r="A102" s="1532"/>
      <c r="B102" s="30" t="s">
        <v>12</v>
      </c>
      <c r="C102" s="2442"/>
      <c r="D102" s="2442"/>
      <c r="E102" s="2443"/>
      <c r="F102" s="2444" t="s">
        <v>51</v>
      </c>
      <c r="G102" s="2445"/>
      <c r="H102" s="2445"/>
      <c r="I102" s="2431" t="s">
        <v>12</v>
      </c>
      <c r="J102" s="2431" t="s">
        <v>12</v>
      </c>
      <c r="K102" s="2442"/>
      <c r="L102" s="2442"/>
      <c r="M102" s="2443"/>
      <c r="N102" s="2446" t="s">
        <v>93</v>
      </c>
      <c r="O102" s="2447"/>
      <c r="P102" s="2448"/>
      <c r="Q102" s="2431"/>
      <c r="R102" s="2442"/>
      <c r="S102" s="2449"/>
      <c r="T102" s="2450" t="s">
        <v>8</v>
      </c>
      <c r="U102" s="2456" t="s">
        <v>9</v>
      </c>
      <c r="V102" s="2452"/>
      <c r="W102" s="2453"/>
      <c r="X102" s="2454"/>
    </row>
    <row r="103" spans="1:24" ht="10.5" customHeight="1">
      <c r="A103" s="1535" t="s">
        <v>53</v>
      </c>
      <c r="B103" s="30" t="s">
        <v>76</v>
      </c>
      <c r="C103" s="2455" t="s">
        <v>23</v>
      </c>
      <c r="D103" s="2450" t="s">
        <v>21</v>
      </c>
      <c r="E103" s="2450" t="s">
        <v>22</v>
      </c>
      <c r="F103" s="2456" t="s">
        <v>52</v>
      </c>
      <c r="G103" s="2452"/>
      <c r="H103" s="2452"/>
      <c r="I103" s="2431" t="s">
        <v>24</v>
      </c>
      <c r="J103" s="2431" t="s">
        <v>24</v>
      </c>
      <c r="K103" s="2457"/>
      <c r="L103" s="2457"/>
      <c r="M103" s="2458"/>
      <c r="N103" s="2427"/>
      <c r="O103" s="2427"/>
      <c r="P103" s="2428"/>
      <c r="Q103" s="2459"/>
      <c r="R103" s="2457"/>
      <c r="S103" s="2460"/>
      <c r="T103" s="2450" t="s">
        <v>13</v>
      </c>
      <c r="U103" s="2480"/>
      <c r="V103" s="2462"/>
      <c r="W103" s="2463"/>
      <c r="X103" s="2464" t="s">
        <v>8</v>
      </c>
    </row>
    <row r="104" spans="1:24" ht="10.5" customHeight="1">
      <c r="A104" s="1532"/>
      <c r="B104" s="30" t="s">
        <v>78</v>
      </c>
      <c r="C104" s="2455" t="s">
        <v>35</v>
      </c>
      <c r="D104" s="2450" t="s">
        <v>34</v>
      </c>
      <c r="E104" s="2450" t="s">
        <v>34</v>
      </c>
      <c r="F104" s="2462"/>
      <c r="G104" s="2465"/>
      <c r="H104" s="2465"/>
      <c r="I104" s="2431" t="s">
        <v>39</v>
      </c>
      <c r="J104" s="2431" t="s">
        <v>39</v>
      </c>
      <c r="K104" s="2455" t="s">
        <v>23</v>
      </c>
      <c r="L104" s="2450" t="s">
        <v>21</v>
      </c>
      <c r="M104" s="2450" t="s">
        <v>22</v>
      </c>
      <c r="N104" s="2455" t="s">
        <v>23</v>
      </c>
      <c r="O104" s="2450" t="s">
        <v>21</v>
      </c>
      <c r="P104" s="2450" t="s">
        <v>22</v>
      </c>
      <c r="Q104" s="2449" t="s">
        <v>23</v>
      </c>
      <c r="R104" s="2431" t="s">
        <v>21</v>
      </c>
      <c r="S104" s="2450" t="s">
        <v>22</v>
      </c>
      <c r="T104" s="2450" t="s">
        <v>25</v>
      </c>
      <c r="U104" s="2449" t="s">
        <v>23</v>
      </c>
      <c r="V104" s="2431" t="s">
        <v>21</v>
      </c>
      <c r="W104" s="2450" t="s">
        <v>22</v>
      </c>
      <c r="X104" s="2466" t="s">
        <v>13</v>
      </c>
    </row>
    <row r="105" spans="1:24" ht="10.5" customHeight="1">
      <c r="A105" s="1532"/>
      <c r="B105" s="495"/>
      <c r="C105" s="2458"/>
      <c r="D105" s="2457"/>
      <c r="E105" s="2457"/>
      <c r="F105" s="2450" t="s">
        <v>36</v>
      </c>
      <c r="G105" s="2467" t="s">
        <v>37</v>
      </c>
      <c r="H105" s="2467" t="s">
        <v>38</v>
      </c>
      <c r="I105" s="2431" t="s">
        <v>45</v>
      </c>
      <c r="J105" s="2431" t="s">
        <v>45</v>
      </c>
      <c r="K105" s="2455" t="s">
        <v>35</v>
      </c>
      <c r="L105" s="2450" t="s">
        <v>34</v>
      </c>
      <c r="M105" s="2450" t="s">
        <v>40</v>
      </c>
      <c r="N105" s="2455" t="s">
        <v>35</v>
      </c>
      <c r="O105" s="2450" t="s">
        <v>34</v>
      </c>
      <c r="P105" s="2450" t="s">
        <v>40</v>
      </c>
      <c r="Q105" s="2449" t="s">
        <v>35</v>
      </c>
      <c r="R105" s="2431" t="s">
        <v>34</v>
      </c>
      <c r="S105" s="2450" t="s">
        <v>40</v>
      </c>
      <c r="T105" s="2450" t="s">
        <v>41</v>
      </c>
      <c r="U105" s="2449" t="s">
        <v>35</v>
      </c>
      <c r="V105" s="2431" t="s">
        <v>34</v>
      </c>
      <c r="W105" s="2450" t="s">
        <v>40</v>
      </c>
      <c r="X105" s="2466" t="s">
        <v>25</v>
      </c>
    </row>
    <row r="106" spans="1:24" ht="10.5" customHeight="1">
      <c r="A106" s="1538"/>
      <c r="B106" s="632"/>
      <c r="C106" s="2458"/>
      <c r="D106" s="2457"/>
      <c r="E106" s="2457"/>
      <c r="F106" s="2457"/>
      <c r="G106" s="2468"/>
      <c r="H106" s="2468"/>
      <c r="I106" s="2481"/>
      <c r="J106" s="2481"/>
      <c r="K106" s="2458"/>
      <c r="L106" s="2457"/>
      <c r="M106" s="2457"/>
      <c r="N106" s="2458"/>
      <c r="O106" s="2457"/>
      <c r="P106" s="2457"/>
      <c r="Q106" s="2460"/>
      <c r="R106" s="2459"/>
      <c r="S106" s="2457"/>
      <c r="T106" s="2469"/>
      <c r="U106" s="2460"/>
      <c r="V106" s="2459"/>
      <c r="W106" s="2457"/>
      <c r="X106" s="2482" t="s">
        <v>41</v>
      </c>
    </row>
    <row r="107" spans="1:24" ht="11.25">
      <c r="A107" s="1549" t="s">
        <v>62</v>
      </c>
      <c r="B107" s="1227" t="s">
        <v>84</v>
      </c>
      <c r="C107" s="2483">
        <v>1923</v>
      </c>
      <c r="D107" s="2484">
        <v>1522</v>
      </c>
      <c r="E107" s="2485">
        <v>401</v>
      </c>
      <c r="F107" s="2484">
        <v>514</v>
      </c>
      <c r="G107" s="2484">
        <v>722</v>
      </c>
      <c r="H107" s="2485">
        <v>687</v>
      </c>
      <c r="I107" s="2486">
        <v>765</v>
      </c>
      <c r="J107" s="2483">
        <v>178</v>
      </c>
      <c r="K107" s="2483">
        <v>694</v>
      </c>
      <c r="L107" s="2484">
        <v>524</v>
      </c>
      <c r="M107" s="2484">
        <v>170</v>
      </c>
      <c r="N107" s="2483">
        <v>560</v>
      </c>
      <c r="O107" s="2484">
        <v>412</v>
      </c>
      <c r="P107" s="2485">
        <v>148</v>
      </c>
      <c r="Q107" s="2483">
        <v>65</v>
      </c>
      <c r="R107" s="2484">
        <v>51</v>
      </c>
      <c r="S107" s="2485">
        <v>14</v>
      </c>
      <c r="T107" s="2485">
        <v>57</v>
      </c>
      <c r="U107" s="2484">
        <v>5</v>
      </c>
      <c r="V107" s="2484">
        <v>4</v>
      </c>
      <c r="W107" s="2484">
        <v>1</v>
      </c>
      <c r="X107" s="2400">
        <v>3</v>
      </c>
    </row>
    <row r="108" spans="1:24" ht="10.5" customHeight="1">
      <c r="A108" s="1532"/>
      <c r="B108" s="854" t="s">
        <v>85</v>
      </c>
      <c r="C108" s="2401">
        <v>347</v>
      </c>
      <c r="D108" s="2402">
        <v>179</v>
      </c>
      <c r="E108" s="2403">
        <v>168</v>
      </c>
      <c r="F108" s="2402">
        <v>76</v>
      </c>
      <c r="G108" s="2402">
        <v>133</v>
      </c>
      <c r="H108" s="2402">
        <v>138</v>
      </c>
      <c r="I108" s="2404">
        <v>134</v>
      </c>
      <c r="J108" s="2402">
        <v>27</v>
      </c>
      <c r="K108" s="2401">
        <v>148</v>
      </c>
      <c r="L108" s="2402">
        <v>74</v>
      </c>
      <c r="M108" s="2402">
        <v>74</v>
      </c>
      <c r="N108" s="2401">
        <v>134</v>
      </c>
      <c r="O108" s="2402">
        <v>71</v>
      </c>
      <c r="P108" s="2402">
        <v>63</v>
      </c>
      <c r="Q108" s="2401">
        <v>14</v>
      </c>
      <c r="R108" s="2402">
        <v>8</v>
      </c>
      <c r="S108" s="2403">
        <v>6</v>
      </c>
      <c r="T108" s="2403">
        <v>13</v>
      </c>
      <c r="U108" s="2402">
        <v>1</v>
      </c>
      <c r="V108" s="2402">
        <v>0</v>
      </c>
      <c r="W108" s="2402">
        <v>1</v>
      </c>
      <c r="X108" s="2405">
        <v>1</v>
      </c>
    </row>
    <row r="109" spans="1:24" ht="10.5" customHeight="1">
      <c r="A109" s="1532"/>
      <c r="B109" s="854" t="s">
        <v>86</v>
      </c>
      <c r="C109" s="2401">
        <v>43</v>
      </c>
      <c r="D109" s="2402">
        <v>29</v>
      </c>
      <c r="E109" s="2403">
        <v>14</v>
      </c>
      <c r="F109" s="2402">
        <v>13</v>
      </c>
      <c r="G109" s="2402">
        <v>14</v>
      </c>
      <c r="H109" s="2402">
        <v>16</v>
      </c>
      <c r="I109" s="2404">
        <v>18</v>
      </c>
      <c r="J109" s="2402">
        <v>4</v>
      </c>
      <c r="K109" s="2401">
        <v>23</v>
      </c>
      <c r="L109" s="2402">
        <v>12</v>
      </c>
      <c r="M109" s="2402">
        <v>11</v>
      </c>
      <c r="N109" s="2401">
        <v>19</v>
      </c>
      <c r="O109" s="2402">
        <v>8</v>
      </c>
      <c r="P109" s="2402">
        <v>11</v>
      </c>
      <c r="Q109" s="2401">
        <v>0</v>
      </c>
      <c r="R109" s="2402">
        <v>0</v>
      </c>
      <c r="S109" s="2403">
        <v>0</v>
      </c>
      <c r="T109" s="2403">
        <v>0</v>
      </c>
      <c r="U109" s="2402">
        <v>0</v>
      </c>
      <c r="V109" s="2402">
        <v>0</v>
      </c>
      <c r="W109" s="2402">
        <v>0</v>
      </c>
      <c r="X109" s="2405">
        <v>0</v>
      </c>
    </row>
    <row r="110" spans="1:24" ht="10.5" customHeight="1">
      <c r="A110" s="1532"/>
      <c r="B110" s="854" t="s">
        <v>87</v>
      </c>
      <c r="C110" s="2401">
        <v>248</v>
      </c>
      <c r="D110" s="2402">
        <v>197</v>
      </c>
      <c r="E110" s="2403">
        <v>51</v>
      </c>
      <c r="F110" s="2402">
        <v>60</v>
      </c>
      <c r="G110" s="2402">
        <v>104</v>
      </c>
      <c r="H110" s="2402">
        <v>84</v>
      </c>
      <c r="I110" s="2404">
        <v>90</v>
      </c>
      <c r="J110" s="2402">
        <v>34</v>
      </c>
      <c r="K110" s="2401">
        <v>85</v>
      </c>
      <c r="L110" s="2402">
        <v>62</v>
      </c>
      <c r="M110" s="2402">
        <v>23</v>
      </c>
      <c r="N110" s="2401">
        <v>75</v>
      </c>
      <c r="O110" s="2402">
        <v>55</v>
      </c>
      <c r="P110" s="2402">
        <v>20</v>
      </c>
      <c r="Q110" s="2401">
        <v>13</v>
      </c>
      <c r="R110" s="2402">
        <v>9</v>
      </c>
      <c r="S110" s="2403">
        <v>4</v>
      </c>
      <c r="T110" s="2403">
        <v>11</v>
      </c>
      <c r="U110" s="2402">
        <v>1</v>
      </c>
      <c r="V110" s="2402">
        <v>1</v>
      </c>
      <c r="W110" s="2402">
        <v>0</v>
      </c>
      <c r="X110" s="2405">
        <v>1</v>
      </c>
    </row>
    <row r="111" spans="1:24" ht="10.5" customHeight="1">
      <c r="A111" s="1532"/>
      <c r="B111" s="854" t="s">
        <v>88</v>
      </c>
      <c r="C111" s="2401">
        <v>46</v>
      </c>
      <c r="D111" s="2402">
        <v>43</v>
      </c>
      <c r="E111" s="2403">
        <v>3</v>
      </c>
      <c r="F111" s="2402">
        <v>11</v>
      </c>
      <c r="G111" s="2402">
        <v>19</v>
      </c>
      <c r="H111" s="2402">
        <v>16</v>
      </c>
      <c r="I111" s="2404">
        <v>22</v>
      </c>
      <c r="J111" s="2402">
        <v>3</v>
      </c>
      <c r="K111" s="2401">
        <v>16</v>
      </c>
      <c r="L111" s="2402">
        <v>16</v>
      </c>
      <c r="M111" s="2402">
        <v>0</v>
      </c>
      <c r="N111" s="2401">
        <v>15</v>
      </c>
      <c r="O111" s="2402">
        <v>15</v>
      </c>
      <c r="P111" s="2402">
        <v>0</v>
      </c>
      <c r="Q111" s="2401">
        <v>0</v>
      </c>
      <c r="R111" s="2402">
        <v>0</v>
      </c>
      <c r="S111" s="2403">
        <v>0</v>
      </c>
      <c r="T111" s="2403">
        <v>0</v>
      </c>
      <c r="U111" s="2402">
        <v>0</v>
      </c>
      <c r="V111" s="2402">
        <v>0</v>
      </c>
      <c r="W111" s="2402">
        <v>0</v>
      </c>
      <c r="X111" s="2405">
        <v>0</v>
      </c>
    </row>
    <row r="112" spans="1:24" ht="10.5" customHeight="1">
      <c r="A112" s="1532"/>
      <c r="B112" s="854" t="s">
        <v>89</v>
      </c>
      <c r="C112" s="2401">
        <v>1145</v>
      </c>
      <c r="D112" s="2402">
        <v>1023</v>
      </c>
      <c r="E112" s="2403">
        <v>122</v>
      </c>
      <c r="F112" s="2402">
        <v>324</v>
      </c>
      <c r="G112" s="2402">
        <v>421</v>
      </c>
      <c r="H112" s="2402">
        <v>400</v>
      </c>
      <c r="I112" s="2404">
        <v>463</v>
      </c>
      <c r="J112" s="2402">
        <v>103</v>
      </c>
      <c r="K112" s="2401">
        <v>385</v>
      </c>
      <c r="L112" s="2402">
        <v>348</v>
      </c>
      <c r="M112" s="2402">
        <v>37</v>
      </c>
      <c r="N112" s="2401">
        <v>281</v>
      </c>
      <c r="O112" s="2402">
        <v>252</v>
      </c>
      <c r="P112" s="2402">
        <v>29</v>
      </c>
      <c r="Q112" s="2401">
        <v>35</v>
      </c>
      <c r="R112" s="2402">
        <v>33</v>
      </c>
      <c r="S112" s="2403">
        <v>2</v>
      </c>
      <c r="T112" s="2403">
        <v>31</v>
      </c>
      <c r="U112" s="2402">
        <v>3</v>
      </c>
      <c r="V112" s="2402">
        <v>3</v>
      </c>
      <c r="W112" s="2402">
        <v>0</v>
      </c>
      <c r="X112" s="2405">
        <v>1</v>
      </c>
    </row>
    <row r="113" spans="1:24" ht="10.5" customHeight="1">
      <c r="A113" s="1532"/>
      <c r="B113" s="854" t="s">
        <v>90</v>
      </c>
      <c r="C113" s="2401">
        <v>34</v>
      </c>
      <c r="D113" s="2402">
        <v>24</v>
      </c>
      <c r="E113" s="2403">
        <v>10</v>
      </c>
      <c r="F113" s="2402">
        <v>16</v>
      </c>
      <c r="G113" s="2402">
        <v>11</v>
      </c>
      <c r="H113" s="2402">
        <v>7</v>
      </c>
      <c r="I113" s="2404">
        <v>17</v>
      </c>
      <c r="J113" s="2402">
        <v>4</v>
      </c>
      <c r="K113" s="2401">
        <v>11</v>
      </c>
      <c r="L113" s="2402">
        <v>5</v>
      </c>
      <c r="M113" s="2402">
        <v>6</v>
      </c>
      <c r="N113" s="2401">
        <v>10</v>
      </c>
      <c r="O113" s="2402">
        <v>4</v>
      </c>
      <c r="P113" s="2402">
        <v>6</v>
      </c>
      <c r="Q113" s="2401">
        <v>0</v>
      </c>
      <c r="R113" s="2402">
        <v>0</v>
      </c>
      <c r="S113" s="2403">
        <v>0</v>
      </c>
      <c r="T113" s="2403">
        <v>0</v>
      </c>
      <c r="U113" s="2402">
        <v>0</v>
      </c>
      <c r="V113" s="2402">
        <v>0</v>
      </c>
      <c r="W113" s="2402">
        <v>0</v>
      </c>
      <c r="X113" s="2405">
        <v>0</v>
      </c>
    </row>
    <row r="114" spans="1:24" ht="10.5" customHeight="1">
      <c r="A114" s="1532"/>
      <c r="B114" s="199" t="s">
        <v>91</v>
      </c>
      <c r="C114" s="2401">
        <v>60</v>
      </c>
      <c r="D114" s="2402">
        <v>27</v>
      </c>
      <c r="E114" s="2403">
        <v>33</v>
      </c>
      <c r="F114" s="2402">
        <v>14</v>
      </c>
      <c r="G114" s="2402">
        <v>20</v>
      </c>
      <c r="H114" s="2402">
        <v>26</v>
      </c>
      <c r="I114" s="2404">
        <v>21</v>
      </c>
      <c r="J114" s="2402">
        <v>3</v>
      </c>
      <c r="K114" s="2401">
        <v>26</v>
      </c>
      <c r="L114" s="2402">
        <v>7</v>
      </c>
      <c r="M114" s="2402">
        <v>19</v>
      </c>
      <c r="N114" s="2401">
        <v>26</v>
      </c>
      <c r="O114" s="2402">
        <v>7</v>
      </c>
      <c r="P114" s="2402">
        <v>19</v>
      </c>
      <c r="Q114" s="2401">
        <v>3</v>
      </c>
      <c r="R114" s="2402">
        <v>1</v>
      </c>
      <c r="S114" s="2403">
        <v>2</v>
      </c>
      <c r="T114" s="2403">
        <v>2</v>
      </c>
      <c r="U114" s="2402">
        <v>0</v>
      </c>
      <c r="V114" s="2402">
        <v>0</v>
      </c>
      <c r="W114" s="2402">
        <v>0</v>
      </c>
      <c r="X114" s="2405">
        <v>0</v>
      </c>
    </row>
    <row r="115" spans="1:24" ht="6" customHeight="1">
      <c r="A115" s="1532"/>
      <c r="B115" s="855"/>
      <c r="C115" s="2401"/>
      <c r="D115" s="2402"/>
      <c r="E115" s="2403"/>
      <c r="F115" s="2402"/>
      <c r="G115" s="2402"/>
      <c r="H115" s="2403"/>
      <c r="I115" s="2404"/>
      <c r="J115" s="2402"/>
      <c r="K115" s="2401"/>
      <c r="L115" s="2402"/>
      <c r="M115" s="2402"/>
      <c r="N115" s="2401"/>
      <c r="O115" s="2402"/>
      <c r="P115" s="2403"/>
      <c r="Q115" s="2401"/>
      <c r="R115" s="2402"/>
      <c r="S115" s="2403"/>
      <c r="T115" s="2403"/>
      <c r="U115" s="2402"/>
      <c r="V115" s="2402"/>
      <c r="W115" s="2402"/>
      <c r="X115" s="2406"/>
    </row>
    <row r="116" spans="1:24" ht="11.25">
      <c r="A116" s="1549" t="s">
        <v>63</v>
      </c>
      <c r="B116" s="84" t="s">
        <v>84</v>
      </c>
      <c r="C116" s="2396">
        <v>3946</v>
      </c>
      <c r="D116" s="2397">
        <v>3340</v>
      </c>
      <c r="E116" s="2398">
        <v>606</v>
      </c>
      <c r="F116" s="2397">
        <v>1363</v>
      </c>
      <c r="G116" s="2397">
        <v>1247</v>
      </c>
      <c r="H116" s="2398">
        <v>1336</v>
      </c>
      <c r="I116" s="2399">
        <v>1459</v>
      </c>
      <c r="J116" s="2397">
        <v>319</v>
      </c>
      <c r="K116" s="2396">
        <v>1253</v>
      </c>
      <c r="L116" s="2397">
        <v>991</v>
      </c>
      <c r="M116" s="2397">
        <v>262</v>
      </c>
      <c r="N116" s="2396">
        <v>940</v>
      </c>
      <c r="O116" s="2397">
        <v>737</v>
      </c>
      <c r="P116" s="2398">
        <v>203</v>
      </c>
      <c r="Q116" s="2396">
        <v>165</v>
      </c>
      <c r="R116" s="2397">
        <v>144</v>
      </c>
      <c r="S116" s="2398">
        <v>21</v>
      </c>
      <c r="T116" s="2398">
        <v>134</v>
      </c>
      <c r="U116" s="2397">
        <v>14</v>
      </c>
      <c r="V116" s="2397">
        <v>8</v>
      </c>
      <c r="W116" s="2397">
        <v>6</v>
      </c>
      <c r="X116" s="2400">
        <v>7</v>
      </c>
    </row>
    <row r="117" spans="1:24" ht="10.5" customHeight="1">
      <c r="A117" s="1532"/>
      <c r="B117" s="854" t="s">
        <v>85</v>
      </c>
      <c r="C117" s="2401">
        <v>746</v>
      </c>
      <c r="D117" s="2402">
        <v>469</v>
      </c>
      <c r="E117" s="2403">
        <v>277</v>
      </c>
      <c r="F117" s="2402">
        <v>251</v>
      </c>
      <c r="G117" s="2402">
        <v>221</v>
      </c>
      <c r="H117" s="2402">
        <v>274</v>
      </c>
      <c r="I117" s="2404">
        <v>258</v>
      </c>
      <c r="J117" s="2402">
        <v>61</v>
      </c>
      <c r="K117" s="2401">
        <v>259</v>
      </c>
      <c r="L117" s="2402">
        <v>135</v>
      </c>
      <c r="M117" s="2402">
        <v>124</v>
      </c>
      <c r="N117" s="2401">
        <v>210</v>
      </c>
      <c r="O117" s="2402">
        <v>112</v>
      </c>
      <c r="P117" s="2402">
        <v>98</v>
      </c>
      <c r="Q117" s="2401">
        <v>24</v>
      </c>
      <c r="R117" s="2402">
        <v>21</v>
      </c>
      <c r="S117" s="2403">
        <v>3</v>
      </c>
      <c r="T117" s="2403">
        <v>21</v>
      </c>
      <c r="U117" s="2402">
        <v>3</v>
      </c>
      <c r="V117" s="2402">
        <v>1</v>
      </c>
      <c r="W117" s="2402">
        <v>2</v>
      </c>
      <c r="X117" s="2405">
        <v>1</v>
      </c>
    </row>
    <row r="118" spans="1:24" ht="10.5" customHeight="1">
      <c r="A118" s="1532"/>
      <c r="B118" s="854" t="s">
        <v>86</v>
      </c>
      <c r="C118" s="2401">
        <v>67</v>
      </c>
      <c r="D118" s="2402">
        <v>48</v>
      </c>
      <c r="E118" s="2403">
        <v>19</v>
      </c>
      <c r="F118" s="2402">
        <v>18</v>
      </c>
      <c r="G118" s="2402">
        <v>28</v>
      </c>
      <c r="H118" s="2402">
        <v>21</v>
      </c>
      <c r="I118" s="2404">
        <v>27</v>
      </c>
      <c r="J118" s="2402">
        <v>7</v>
      </c>
      <c r="K118" s="2401">
        <v>24</v>
      </c>
      <c r="L118" s="2402">
        <v>12</v>
      </c>
      <c r="M118" s="2402">
        <v>12</v>
      </c>
      <c r="N118" s="2401">
        <v>23</v>
      </c>
      <c r="O118" s="2402">
        <v>11</v>
      </c>
      <c r="P118" s="2402">
        <v>12</v>
      </c>
      <c r="Q118" s="2401">
        <v>5</v>
      </c>
      <c r="R118" s="2402">
        <v>4</v>
      </c>
      <c r="S118" s="2403">
        <v>1</v>
      </c>
      <c r="T118" s="2403">
        <v>5</v>
      </c>
      <c r="U118" s="2402">
        <v>0</v>
      </c>
      <c r="V118" s="2402">
        <v>0</v>
      </c>
      <c r="W118" s="2402">
        <v>0</v>
      </c>
      <c r="X118" s="2405">
        <v>0</v>
      </c>
    </row>
    <row r="119" spans="1:24" ht="10.5" customHeight="1">
      <c r="A119" s="1532"/>
      <c r="B119" s="854" t="s">
        <v>87</v>
      </c>
      <c r="C119" s="2401">
        <v>355</v>
      </c>
      <c r="D119" s="2402">
        <v>298</v>
      </c>
      <c r="E119" s="2403">
        <v>57</v>
      </c>
      <c r="F119" s="2402">
        <v>117</v>
      </c>
      <c r="G119" s="2402">
        <v>109</v>
      </c>
      <c r="H119" s="2402">
        <v>129</v>
      </c>
      <c r="I119" s="2404">
        <v>122</v>
      </c>
      <c r="J119" s="2402">
        <v>16</v>
      </c>
      <c r="K119" s="2401">
        <v>114</v>
      </c>
      <c r="L119" s="2402">
        <v>85</v>
      </c>
      <c r="M119" s="2402">
        <v>29</v>
      </c>
      <c r="N119" s="2401">
        <v>84</v>
      </c>
      <c r="O119" s="2402">
        <v>62</v>
      </c>
      <c r="P119" s="2402">
        <v>22</v>
      </c>
      <c r="Q119" s="2401">
        <v>9</v>
      </c>
      <c r="R119" s="2402">
        <v>6</v>
      </c>
      <c r="S119" s="2403">
        <v>3</v>
      </c>
      <c r="T119" s="2403">
        <v>6</v>
      </c>
      <c r="U119" s="2402">
        <v>0</v>
      </c>
      <c r="V119" s="2402">
        <v>0</v>
      </c>
      <c r="W119" s="2402">
        <v>0</v>
      </c>
      <c r="X119" s="2405">
        <v>0</v>
      </c>
    </row>
    <row r="120" spans="1:24" ht="10.5" customHeight="1">
      <c r="A120" s="1532"/>
      <c r="B120" s="854" t="s">
        <v>88</v>
      </c>
      <c r="C120" s="2401">
        <v>25</v>
      </c>
      <c r="D120" s="2402">
        <v>18</v>
      </c>
      <c r="E120" s="2403">
        <v>7</v>
      </c>
      <c r="F120" s="2402">
        <v>6</v>
      </c>
      <c r="G120" s="2402">
        <v>14</v>
      </c>
      <c r="H120" s="2402">
        <v>5</v>
      </c>
      <c r="I120" s="2404">
        <v>8</v>
      </c>
      <c r="J120" s="2402">
        <v>3</v>
      </c>
      <c r="K120" s="2401">
        <v>13</v>
      </c>
      <c r="L120" s="2402">
        <v>9</v>
      </c>
      <c r="M120" s="2402">
        <v>4</v>
      </c>
      <c r="N120" s="2401">
        <v>11</v>
      </c>
      <c r="O120" s="2402">
        <v>8</v>
      </c>
      <c r="P120" s="2402">
        <v>3</v>
      </c>
      <c r="Q120" s="2401">
        <v>0</v>
      </c>
      <c r="R120" s="2402">
        <v>0</v>
      </c>
      <c r="S120" s="2403">
        <v>0</v>
      </c>
      <c r="T120" s="2403">
        <v>0</v>
      </c>
      <c r="U120" s="2402">
        <v>0</v>
      </c>
      <c r="V120" s="2402">
        <v>0</v>
      </c>
      <c r="W120" s="2402">
        <v>0</v>
      </c>
      <c r="X120" s="2405">
        <v>0</v>
      </c>
    </row>
    <row r="121" spans="1:24" ht="10.5" customHeight="1">
      <c r="A121" s="1532"/>
      <c r="B121" s="854" t="s">
        <v>89</v>
      </c>
      <c r="C121" s="2401">
        <v>2460</v>
      </c>
      <c r="D121" s="2402">
        <v>2294</v>
      </c>
      <c r="E121" s="2403">
        <v>166</v>
      </c>
      <c r="F121" s="2402">
        <v>875</v>
      </c>
      <c r="G121" s="2402">
        <v>787</v>
      </c>
      <c r="H121" s="2402">
        <v>798</v>
      </c>
      <c r="I121" s="2404">
        <v>940</v>
      </c>
      <c r="J121" s="2402">
        <v>206</v>
      </c>
      <c r="K121" s="2401">
        <v>768</v>
      </c>
      <c r="L121" s="2402">
        <v>694</v>
      </c>
      <c r="M121" s="2402">
        <v>74</v>
      </c>
      <c r="N121" s="2401">
        <v>549</v>
      </c>
      <c r="O121" s="2402">
        <v>495</v>
      </c>
      <c r="P121" s="2402">
        <v>54</v>
      </c>
      <c r="Q121" s="2401">
        <v>111</v>
      </c>
      <c r="R121" s="2402">
        <v>104</v>
      </c>
      <c r="S121" s="2403">
        <v>7</v>
      </c>
      <c r="T121" s="2403">
        <v>91</v>
      </c>
      <c r="U121" s="2402">
        <v>7</v>
      </c>
      <c r="V121" s="2402">
        <v>6</v>
      </c>
      <c r="W121" s="2402">
        <v>1</v>
      </c>
      <c r="X121" s="2405">
        <v>5</v>
      </c>
    </row>
    <row r="122" spans="1:24" ht="10.5" customHeight="1">
      <c r="A122" s="1532"/>
      <c r="B122" s="854" t="s">
        <v>90</v>
      </c>
      <c r="C122" s="2401">
        <v>232</v>
      </c>
      <c r="D122" s="2402">
        <v>177</v>
      </c>
      <c r="E122" s="2403">
        <v>55</v>
      </c>
      <c r="F122" s="2402">
        <v>76</v>
      </c>
      <c r="G122" s="2402">
        <v>70</v>
      </c>
      <c r="H122" s="2402">
        <v>86</v>
      </c>
      <c r="I122" s="2404">
        <v>80</v>
      </c>
      <c r="J122" s="2402">
        <v>19</v>
      </c>
      <c r="K122" s="2401">
        <v>53</v>
      </c>
      <c r="L122" s="2402">
        <v>45</v>
      </c>
      <c r="M122" s="2402">
        <v>8</v>
      </c>
      <c r="N122" s="2401">
        <v>43</v>
      </c>
      <c r="O122" s="2402">
        <v>39</v>
      </c>
      <c r="P122" s="2402">
        <v>4</v>
      </c>
      <c r="Q122" s="2401">
        <v>16</v>
      </c>
      <c r="R122" s="2402">
        <v>9</v>
      </c>
      <c r="S122" s="2403">
        <v>7</v>
      </c>
      <c r="T122" s="2403">
        <v>11</v>
      </c>
      <c r="U122" s="2402">
        <v>4</v>
      </c>
      <c r="V122" s="2402">
        <v>1</v>
      </c>
      <c r="W122" s="2402">
        <v>3</v>
      </c>
      <c r="X122" s="2405">
        <v>1</v>
      </c>
    </row>
    <row r="123" spans="1:24" ht="10.5" customHeight="1">
      <c r="A123" s="1532"/>
      <c r="B123" s="199" t="s">
        <v>91</v>
      </c>
      <c r="C123" s="2401">
        <v>61</v>
      </c>
      <c r="D123" s="2402">
        <v>36</v>
      </c>
      <c r="E123" s="2403">
        <v>25</v>
      </c>
      <c r="F123" s="2402">
        <v>20</v>
      </c>
      <c r="G123" s="2402">
        <v>18</v>
      </c>
      <c r="H123" s="2402">
        <v>23</v>
      </c>
      <c r="I123" s="2404">
        <v>24</v>
      </c>
      <c r="J123" s="2402">
        <v>7</v>
      </c>
      <c r="K123" s="2401">
        <v>22</v>
      </c>
      <c r="L123" s="2402">
        <v>11</v>
      </c>
      <c r="M123" s="2402">
        <v>11</v>
      </c>
      <c r="N123" s="2401">
        <v>20</v>
      </c>
      <c r="O123" s="2402">
        <v>10</v>
      </c>
      <c r="P123" s="2402">
        <v>10</v>
      </c>
      <c r="Q123" s="2401">
        <v>0</v>
      </c>
      <c r="R123" s="2402">
        <v>0</v>
      </c>
      <c r="S123" s="2403">
        <v>0</v>
      </c>
      <c r="T123" s="2403">
        <v>0</v>
      </c>
      <c r="U123" s="2402">
        <v>0</v>
      </c>
      <c r="V123" s="2402">
        <v>0</v>
      </c>
      <c r="W123" s="2402">
        <v>0</v>
      </c>
      <c r="X123" s="2405">
        <v>0</v>
      </c>
    </row>
    <row r="124" spans="1:24" s="85" customFormat="1" ht="6" customHeight="1">
      <c r="A124" s="1532"/>
      <c r="B124" s="855"/>
      <c r="C124" s="2396"/>
      <c r="D124" s="2402"/>
      <c r="E124" s="2403"/>
      <c r="F124" s="2402"/>
      <c r="G124" s="2402"/>
      <c r="H124" s="2403"/>
      <c r="I124" s="2404"/>
      <c r="J124" s="2401"/>
      <c r="K124" s="2396"/>
      <c r="L124" s="2402"/>
      <c r="M124" s="2402"/>
      <c r="N124" s="2396"/>
      <c r="O124" s="2402"/>
      <c r="P124" s="2403"/>
      <c r="Q124" s="2396"/>
      <c r="R124" s="2402"/>
      <c r="S124" s="2403"/>
      <c r="T124" s="2403"/>
      <c r="U124" s="2397"/>
      <c r="V124" s="2402"/>
      <c r="W124" s="2402"/>
      <c r="X124" s="2406"/>
    </row>
    <row r="125" spans="1:24" ht="11.25">
      <c r="A125" s="1549" t="s">
        <v>64</v>
      </c>
      <c r="B125" s="84" t="s">
        <v>84</v>
      </c>
      <c r="C125" s="2396">
        <v>689</v>
      </c>
      <c r="D125" s="2397">
        <v>542</v>
      </c>
      <c r="E125" s="2398">
        <v>147</v>
      </c>
      <c r="F125" s="2397">
        <v>248</v>
      </c>
      <c r="G125" s="2397">
        <v>213</v>
      </c>
      <c r="H125" s="2398">
        <v>228</v>
      </c>
      <c r="I125" s="2399">
        <v>268</v>
      </c>
      <c r="J125" s="2396">
        <v>60</v>
      </c>
      <c r="K125" s="2396">
        <v>258</v>
      </c>
      <c r="L125" s="2397">
        <v>210</v>
      </c>
      <c r="M125" s="2397">
        <v>48</v>
      </c>
      <c r="N125" s="2396">
        <v>208</v>
      </c>
      <c r="O125" s="2397">
        <v>169</v>
      </c>
      <c r="P125" s="2398">
        <v>39</v>
      </c>
      <c r="Q125" s="2396">
        <v>20</v>
      </c>
      <c r="R125" s="2397">
        <v>20</v>
      </c>
      <c r="S125" s="2398">
        <v>0</v>
      </c>
      <c r="T125" s="2398">
        <v>19</v>
      </c>
      <c r="U125" s="2397">
        <v>1</v>
      </c>
      <c r="V125" s="2397">
        <v>1</v>
      </c>
      <c r="W125" s="2397">
        <v>0</v>
      </c>
      <c r="X125" s="2487">
        <v>1</v>
      </c>
    </row>
    <row r="126" spans="1:24" ht="10.5" customHeight="1">
      <c r="A126" s="1532"/>
      <c r="B126" s="854" t="s">
        <v>85</v>
      </c>
      <c r="C126" s="2401">
        <v>154</v>
      </c>
      <c r="D126" s="2402">
        <v>90</v>
      </c>
      <c r="E126" s="2403">
        <v>64</v>
      </c>
      <c r="F126" s="2402">
        <v>52</v>
      </c>
      <c r="G126" s="2402">
        <v>52</v>
      </c>
      <c r="H126" s="2402">
        <v>50</v>
      </c>
      <c r="I126" s="2404">
        <v>58</v>
      </c>
      <c r="J126" s="2401">
        <v>12</v>
      </c>
      <c r="K126" s="2401">
        <v>65</v>
      </c>
      <c r="L126" s="2402">
        <v>38</v>
      </c>
      <c r="M126" s="2402">
        <v>27</v>
      </c>
      <c r="N126" s="2401">
        <v>51</v>
      </c>
      <c r="O126" s="2402">
        <v>28</v>
      </c>
      <c r="P126" s="2402">
        <v>23</v>
      </c>
      <c r="Q126" s="2401">
        <v>1</v>
      </c>
      <c r="R126" s="2402">
        <v>1</v>
      </c>
      <c r="S126" s="2403">
        <v>0</v>
      </c>
      <c r="T126" s="2403">
        <v>1</v>
      </c>
      <c r="U126" s="2402">
        <v>1</v>
      </c>
      <c r="V126" s="2402">
        <v>1</v>
      </c>
      <c r="W126" s="2402">
        <v>0</v>
      </c>
      <c r="X126" s="2405">
        <v>1</v>
      </c>
    </row>
    <row r="127" spans="1:24" ht="10.5" customHeight="1">
      <c r="A127" s="1532"/>
      <c r="B127" s="854" t="s">
        <v>86</v>
      </c>
      <c r="C127" s="2401">
        <v>29</v>
      </c>
      <c r="D127" s="2402">
        <v>26</v>
      </c>
      <c r="E127" s="2403">
        <v>3</v>
      </c>
      <c r="F127" s="2402">
        <v>16</v>
      </c>
      <c r="G127" s="2402">
        <v>7</v>
      </c>
      <c r="H127" s="2402">
        <v>6</v>
      </c>
      <c r="I127" s="2404">
        <v>17</v>
      </c>
      <c r="J127" s="2401">
        <v>2</v>
      </c>
      <c r="K127" s="2401">
        <v>12</v>
      </c>
      <c r="L127" s="2402">
        <v>11</v>
      </c>
      <c r="M127" s="2402">
        <v>1</v>
      </c>
      <c r="N127" s="2401">
        <v>10</v>
      </c>
      <c r="O127" s="2402">
        <v>9</v>
      </c>
      <c r="P127" s="2402">
        <v>1</v>
      </c>
      <c r="Q127" s="2401">
        <v>10</v>
      </c>
      <c r="R127" s="2402">
        <v>10</v>
      </c>
      <c r="S127" s="2403">
        <v>0</v>
      </c>
      <c r="T127" s="2403">
        <v>9</v>
      </c>
      <c r="U127" s="2402">
        <v>0</v>
      </c>
      <c r="V127" s="2402">
        <v>0</v>
      </c>
      <c r="W127" s="2402">
        <v>0</v>
      </c>
      <c r="X127" s="2405">
        <v>0</v>
      </c>
    </row>
    <row r="128" spans="1:24" ht="10.5" customHeight="1">
      <c r="A128" s="1532"/>
      <c r="B128" s="854" t="s">
        <v>87</v>
      </c>
      <c r="C128" s="2401">
        <v>53</v>
      </c>
      <c r="D128" s="2402">
        <v>38</v>
      </c>
      <c r="E128" s="2403">
        <v>15</v>
      </c>
      <c r="F128" s="2402">
        <v>14</v>
      </c>
      <c r="G128" s="2402">
        <v>11</v>
      </c>
      <c r="H128" s="2402">
        <v>28</v>
      </c>
      <c r="I128" s="2404">
        <v>14</v>
      </c>
      <c r="J128" s="2401">
        <v>8</v>
      </c>
      <c r="K128" s="2401">
        <v>21</v>
      </c>
      <c r="L128" s="2402">
        <v>21</v>
      </c>
      <c r="M128" s="2402">
        <v>0</v>
      </c>
      <c r="N128" s="2401">
        <v>18</v>
      </c>
      <c r="O128" s="2402">
        <v>18</v>
      </c>
      <c r="P128" s="2402">
        <v>0</v>
      </c>
      <c r="Q128" s="2401">
        <v>0</v>
      </c>
      <c r="R128" s="2402">
        <v>0</v>
      </c>
      <c r="S128" s="2403">
        <v>0</v>
      </c>
      <c r="T128" s="2403">
        <v>0</v>
      </c>
      <c r="U128" s="2402">
        <v>0</v>
      </c>
      <c r="V128" s="2402">
        <v>0</v>
      </c>
      <c r="W128" s="2402">
        <v>0</v>
      </c>
      <c r="X128" s="2405">
        <v>0</v>
      </c>
    </row>
    <row r="129" spans="1:24" ht="10.5" customHeight="1">
      <c r="A129" s="1532"/>
      <c r="B129" s="854" t="s">
        <v>88</v>
      </c>
      <c r="C129" s="2401">
        <v>20</v>
      </c>
      <c r="D129" s="2402">
        <v>15</v>
      </c>
      <c r="E129" s="2403">
        <v>5</v>
      </c>
      <c r="F129" s="2402">
        <v>5</v>
      </c>
      <c r="G129" s="2402">
        <v>7</v>
      </c>
      <c r="H129" s="2402">
        <v>8</v>
      </c>
      <c r="I129" s="2404">
        <v>8</v>
      </c>
      <c r="J129" s="2401">
        <v>1</v>
      </c>
      <c r="K129" s="2401">
        <v>6</v>
      </c>
      <c r="L129" s="2402">
        <v>6</v>
      </c>
      <c r="M129" s="2402">
        <v>0</v>
      </c>
      <c r="N129" s="2401">
        <v>5</v>
      </c>
      <c r="O129" s="2402">
        <v>5</v>
      </c>
      <c r="P129" s="2402">
        <v>0</v>
      </c>
      <c r="Q129" s="2401">
        <v>9</v>
      </c>
      <c r="R129" s="2402">
        <v>9</v>
      </c>
      <c r="S129" s="2403">
        <v>0</v>
      </c>
      <c r="T129" s="2403">
        <v>9</v>
      </c>
      <c r="U129" s="2402">
        <v>0</v>
      </c>
      <c r="V129" s="2402">
        <v>0</v>
      </c>
      <c r="W129" s="2402">
        <v>0</v>
      </c>
      <c r="X129" s="2405">
        <v>0</v>
      </c>
    </row>
    <row r="130" spans="1:24" ht="10.5" customHeight="1">
      <c r="A130" s="1532"/>
      <c r="B130" s="854" t="s">
        <v>89</v>
      </c>
      <c r="C130" s="2401">
        <v>404</v>
      </c>
      <c r="D130" s="2402">
        <v>354</v>
      </c>
      <c r="E130" s="2403">
        <v>50</v>
      </c>
      <c r="F130" s="2402">
        <v>149</v>
      </c>
      <c r="G130" s="2402">
        <v>128</v>
      </c>
      <c r="H130" s="2402">
        <v>127</v>
      </c>
      <c r="I130" s="2404">
        <v>158</v>
      </c>
      <c r="J130" s="2401">
        <v>37</v>
      </c>
      <c r="K130" s="2401">
        <v>146</v>
      </c>
      <c r="L130" s="2402">
        <v>131</v>
      </c>
      <c r="M130" s="2402">
        <v>15</v>
      </c>
      <c r="N130" s="2401">
        <v>118</v>
      </c>
      <c r="O130" s="2402">
        <v>107</v>
      </c>
      <c r="P130" s="2402">
        <v>11</v>
      </c>
      <c r="Q130" s="2401">
        <v>0</v>
      </c>
      <c r="R130" s="2402">
        <v>0</v>
      </c>
      <c r="S130" s="2403">
        <v>0</v>
      </c>
      <c r="T130" s="2403">
        <v>0</v>
      </c>
      <c r="U130" s="2402">
        <v>0</v>
      </c>
      <c r="V130" s="2402">
        <v>0</v>
      </c>
      <c r="W130" s="2402">
        <v>0</v>
      </c>
      <c r="X130" s="2405">
        <v>0</v>
      </c>
    </row>
    <row r="131" spans="1:24" ht="10.5" customHeight="1">
      <c r="A131" s="1532"/>
      <c r="B131" s="854" t="s">
        <v>90</v>
      </c>
      <c r="C131" s="2401">
        <v>15</v>
      </c>
      <c r="D131" s="2402">
        <v>11</v>
      </c>
      <c r="E131" s="2403">
        <v>4</v>
      </c>
      <c r="F131" s="2402">
        <v>7</v>
      </c>
      <c r="G131" s="2402">
        <v>5</v>
      </c>
      <c r="H131" s="2402">
        <v>3</v>
      </c>
      <c r="I131" s="2404">
        <v>7</v>
      </c>
      <c r="J131" s="2401">
        <v>0</v>
      </c>
      <c r="K131" s="2401">
        <v>3</v>
      </c>
      <c r="L131" s="2402">
        <v>1</v>
      </c>
      <c r="M131" s="2402">
        <v>2</v>
      </c>
      <c r="N131" s="2401">
        <v>3</v>
      </c>
      <c r="O131" s="2402">
        <v>1</v>
      </c>
      <c r="P131" s="2402">
        <v>2</v>
      </c>
      <c r="Q131" s="2401">
        <v>0</v>
      </c>
      <c r="R131" s="2402">
        <v>0</v>
      </c>
      <c r="S131" s="2403">
        <v>0</v>
      </c>
      <c r="T131" s="2403">
        <v>0</v>
      </c>
      <c r="U131" s="2402">
        <v>0</v>
      </c>
      <c r="V131" s="2402">
        <v>0</v>
      </c>
      <c r="W131" s="2402">
        <v>0</v>
      </c>
      <c r="X131" s="2405">
        <v>0</v>
      </c>
    </row>
    <row r="132" spans="1:24" ht="10.5" customHeight="1">
      <c r="A132" s="1532"/>
      <c r="B132" s="199" t="s">
        <v>91</v>
      </c>
      <c r="C132" s="2401">
        <v>14</v>
      </c>
      <c r="D132" s="2402">
        <v>8</v>
      </c>
      <c r="E132" s="2403">
        <v>6</v>
      </c>
      <c r="F132" s="2402">
        <v>5</v>
      </c>
      <c r="G132" s="2402">
        <v>3</v>
      </c>
      <c r="H132" s="2402">
        <v>6</v>
      </c>
      <c r="I132" s="2404">
        <v>6</v>
      </c>
      <c r="J132" s="2401">
        <v>0</v>
      </c>
      <c r="K132" s="2401">
        <v>5</v>
      </c>
      <c r="L132" s="2402">
        <v>2</v>
      </c>
      <c r="M132" s="2402">
        <v>3</v>
      </c>
      <c r="N132" s="2401">
        <v>3</v>
      </c>
      <c r="O132" s="2402">
        <v>1</v>
      </c>
      <c r="P132" s="2402">
        <v>2</v>
      </c>
      <c r="Q132" s="2401">
        <v>0</v>
      </c>
      <c r="R132" s="2402">
        <v>0</v>
      </c>
      <c r="S132" s="2403">
        <v>0</v>
      </c>
      <c r="T132" s="2403">
        <v>0</v>
      </c>
      <c r="U132" s="2402">
        <v>0</v>
      </c>
      <c r="V132" s="2402">
        <v>0</v>
      </c>
      <c r="W132" s="2402">
        <v>0</v>
      </c>
      <c r="X132" s="2405">
        <v>0</v>
      </c>
    </row>
    <row r="133" spans="1:24" s="85" customFormat="1" ht="6" customHeight="1">
      <c r="A133" s="1532"/>
      <c r="B133" s="855"/>
      <c r="C133" s="2396" t="s">
        <v>46</v>
      </c>
      <c r="D133" s="2402"/>
      <c r="E133" s="2403"/>
      <c r="F133" s="2402"/>
      <c r="G133" s="2402"/>
      <c r="H133" s="2403"/>
      <c r="I133" s="2404"/>
      <c r="J133" s="2401"/>
      <c r="K133" s="2396" t="s">
        <v>46</v>
      </c>
      <c r="L133" s="2402"/>
      <c r="M133" s="2402"/>
      <c r="N133" s="2396" t="s">
        <v>46</v>
      </c>
      <c r="O133" s="2402"/>
      <c r="P133" s="2403"/>
      <c r="Q133" s="2396" t="s">
        <v>46</v>
      </c>
      <c r="R133" s="2402"/>
      <c r="S133" s="2403"/>
      <c r="T133" s="2403"/>
      <c r="U133" s="2397"/>
      <c r="V133" s="2402"/>
      <c r="W133" s="2402"/>
      <c r="X133" s="2406"/>
    </row>
    <row r="134" spans="1:24" ht="11.25">
      <c r="A134" s="1549" t="s">
        <v>65</v>
      </c>
      <c r="B134" s="84" t="s">
        <v>84</v>
      </c>
      <c r="C134" s="2396">
        <v>304</v>
      </c>
      <c r="D134" s="2397">
        <v>261</v>
      </c>
      <c r="E134" s="2398">
        <v>43</v>
      </c>
      <c r="F134" s="2397">
        <v>101</v>
      </c>
      <c r="G134" s="2397">
        <v>119</v>
      </c>
      <c r="H134" s="2398">
        <v>84</v>
      </c>
      <c r="I134" s="2399">
        <v>101</v>
      </c>
      <c r="J134" s="2396">
        <v>18</v>
      </c>
      <c r="K134" s="2396">
        <v>94</v>
      </c>
      <c r="L134" s="2397">
        <v>72</v>
      </c>
      <c r="M134" s="2397">
        <v>22</v>
      </c>
      <c r="N134" s="2396">
        <v>71</v>
      </c>
      <c r="O134" s="2397">
        <v>52</v>
      </c>
      <c r="P134" s="2398">
        <v>19</v>
      </c>
      <c r="Q134" s="2396">
        <v>5</v>
      </c>
      <c r="R134" s="2397">
        <v>4</v>
      </c>
      <c r="S134" s="2398">
        <v>1</v>
      </c>
      <c r="T134" s="2398">
        <v>4</v>
      </c>
      <c r="U134" s="2397">
        <v>1</v>
      </c>
      <c r="V134" s="2397">
        <v>1</v>
      </c>
      <c r="W134" s="2397">
        <v>0</v>
      </c>
      <c r="X134" s="2405">
        <v>0</v>
      </c>
    </row>
    <row r="135" spans="1:24" ht="10.5" customHeight="1">
      <c r="A135" s="1532"/>
      <c r="B135" s="854" t="s">
        <v>85</v>
      </c>
      <c r="C135" s="2401">
        <v>35</v>
      </c>
      <c r="D135" s="2402">
        <v>26</v>
      </c>
      <c r="E135" s="2403">
        <v>9</v>
      </c>
      <c r="F135" s="2402">
        <v>12</v>
      </c>
      <c r="G135" s="2402">
        <v>14</v>
      </c>
      <c r="H135" s="2402">
        <v>9</v>
      </c>
      <c r="I135" s="2404">
        <v>12</v>
      </c>
      <c r="J135" s="2402">
        <v>0</v>
      </c>
      <c r="K135" s="2401">
        <v>12</v>
      </c>
      <c r="L135" s="2402">
        <v>5</v>
      </c>
      <c r="M135" s="2402">
        <v>7</v>
      </c>
      <c r="N135" s="2401">
        <v>12</v>
      </c>
      <c r="O135" s="2402">
        <v>5</v>
      </c>
      <c r="P135" s="2402">
        <v>7</v>
      </c>
      <c r="Q135" s="2401">
        <v>1</v>
      </c>
      <c r="R135" s="2402">
        <v>0</v>
      </c>
      <c r="S135" s="2403">
        <v>1</v>
      </c>
      <c r="T135" s="2403">
        <v>1</v>
      </c>
      <c r="U135" s="2402">
        <v>0</v>
      </c>
      <c r="V135" s="2402">
        <v>0</v>
      </c>
      <c r="W135" s="2402">
        <v>0</v>
      </c>
      <c r="X135" s="2405">
        <v>0</v>
      </c>
    </row>
    <row r="136" spans="1:24" ht="10.5" customHeight="1">
      <c r="A136" s="1532"/>
      <c r="B136" s="854" t="s">
        <v>86</v>
      </c>
      <c r="C136" s="2401">
        <v>5</v>
      </c>
      <c r="D136" s="2402">
        <v>2</v>
      </c>
      <c r="E136" s="2403">
        <v>3</v>
      </c>
      <c r="F136" s="2402">
        <v>1</v>
      </c>
      <c r="G136" s="2402">
        <v>2</v>
      </c>
      <c r="H136" s="2402">
        <v>2</v>
      </c>
      <c r="I136" s="2404">
        <v>1</v>
      </c>
      <c r="J136" s="2402">
        <v>0</v>
      </c>
      <c r="K136" s="2401">
        <v>0</v>
      </c>
      <c r="L136" s="2402">
        <v>0</v>
      </c>
      <c r="M136" s="2402">
        <v>0</v>
      </c>
      <c r="N136" s="2401">
        <v>0</v>
      </c>
      <c r="O136" s="2402">
        <v>0</v>
      </c>
      <c r="P136" s="2402">
        <v>0</v>
      </c>
      <c r="Q136" s="2401">
        <v>0</v>
      </c>
      <c r="R136" s="2402">
        <v>0</v>
      </c>
      <c r="S136" s="2403">
        <v>0</v>
      </c>
      <c r="T136" s="2403">
        <v>0</v>
      </c>
      <c r="U136" s="2402">
        <v>0</v>
      </c>
      <c r="V136" s="2402">
        <v>0</v>
      </c>
      <c r="W136" s="2402">
        <v>0</v>
      </c>
      <c r="X136" s="2405">
        <v>0</v>
      </c>
    </row>
    <row r="137" spans="1:24" ht="10.5" customHeight="1">
      <c r="A137" s="1532"/>
      <c r="B137" s="854" t="s">
        <v>87</v>
      </c>
      <c r="C137" s="2401">
        <v>25</v>
      </c>
      <c r="D137" s="2402">
        <v>20</v>
      </c>
      <c r="E137" s="2403">
        <v>5</v>
      </c>
      <c r="F137" s="2402">
        <v>10</v>
      </c>
      <c r="G137" s="2402">
        <v>7</v>
      </c>
      <c r="H137" s="2402">
        <v>8</v>
      </c>
      <c r="I137" s="2404">
        <v>10</v>
      </c>
      <c r="J137" s="2402">
        <v>2</v>
      </c>
      <c r="K137" s="2401">
        <v>17</v>
      </c>
      <c r="L137" s="2402">
        <v>11</v>
      </c>
      <c r="M137" s="2402">
        <v>6</v>
      </c>
      <c r="N137" s="2401">
        <v>14</v>
      </c>
      <c r="O137" s="2402">
        <v>8</v>
      </c>
      <c r="P137" s="2402">
        <v>6</v>
      </c>
      <c r="Q137" s="2401">
        <v>0</v>
      </c>
      <c r="R137" s="2402">
        <v>0</v>
      </c>
      <c r="S137" s="2403">
        <v>0</v>
      </c>
      <c r="T137" s="2403">
        <v>0</v>
      </c>
      <c r="U137" s="2402">
        <v>0</v>
      </c>
      <c r="V137" s="2402">
        <v>0</v>
      </c>
      <c r="W137" s="2402">
        <v>0</v>
      </c>
      <c r="X137" s="2405">
        <v>0</v>
      </c>
    </row>
    <row r="138" spans="1:24" ht="10.5" customHeight="1">
      <c r="A138" s="1532"/>
      <c r="B138" s="854" t="s">
        <v>88</v>
      </c>
      <c r="C138" s="2401">
        <v>0</v>
      </c>
      <c r="D138" s="2402">
        <v>0</v>
      </c>
      <c r="E138" s="2403">
        <v>0</v>
      </c>
      <c r="F138" s="2402">
        <v>0</v>
      </c>
      <c r="G138" s="2402">
        <v>0</v>
      </c>
      <c r="H138" s="2402">
        <v>0</v>
      </c>
      <c r="I138" s="2404">
        <v>0</v>
      </c>
      <c r="J138" s="2402">
        <v>0</v>
      </c>
      <c r="K138" s="2401">
        <v>0</v>
      </c>
      <c r="L138" s="2402">
        <v>0</v>
      </c>
      <c r="M138" s="2402">
        <v>0</v>
      </c>
      <c r="N138" s="2401">
        <v>0</v>
      </c>
      <c r="O138" s="2402">
        <v>0</v>
      </c>
      <c r="P138" s="2402">
        <v>0</v>
      </c>
      <c r="Q138" s="2401">
        <v>0</v>
      </c>
      <c r="R138" s="2402">
        <v>0</v>
      </c>
      <c r="S138" s="2403">
        <v>0</v>
      </c>
      <c r="T138" s="2403">
        <v>0</v>
      </c>
      <c r="U138" s="2402">
        <v>0</v>
      </c>
      <c r="V138" s="2402">
        <v>0</v>
      </c>
      <c r="W138" s="2402">
        <v>0</v>
      </c>
      <c r="X138" s="2405">
        <v>0</v>
      </c>
    </row>
    <row r="139" spans="1:24" ht="10.5" customHeight="1">
      <c r="A139" s="1532"/>
      <c r="B139" s="854" t="s">
        <v>89</v>
      </c>
      <c r="C139" s="2401">
        <v>232</v>
      </c>
      <c r="D139" s="2402">
        <v>208</v>
      </c>
      <c r="E139" s="2403">
        <v>24</v>
      </c>
      <c r="F139" s="2402">
        <v>77</v>
      </c>
      <c r="G139" s="2402">
        <v>91</v>
      </c>
      <c r="H139" s="2402">
        <v>64</v>
      </c>
      <c r="I139" s="2404">
        <v>77</v>
      </c>
      <c r="J139" s="2402">
        <v>16</v>
      </c>
      <c r="K139" s="2401">
        <v>63</v>
      </c>
      <c r="L139" s="2402">
        <v>55</v>
      </c>
      <c r="M139" s="2402">
        <v>8</v>
      </c>
      <c r="N139" s="2401">
        <v>43</v>
      </c>
      <c r="O139" s="2402">
        <v>38</v>
      </c>
      <c r="P139" s="2402">
        <v>5</v>
      </c>
      <c r="Q139" s="2401">
        <v>4</v>
      </c>
      <c r="R139" s="2402">
        <v>4</v>
      </c>
      <c r="S139" s="2403">
        <v>0</v>
      </c>
      <c r="T139" s="2403">
        <v>3</v>
      </c>
      <c r="U139" s="2402">
        <v>1</v>
      </c>
      <c r="V139" s="2402">
        <v>1</v>
      </c>
      <c r="W139" s="2402">
        <v>0</v>
      </c>
      <c r="X139" s="2405">
        <v>0</v>
      </c>
    </row>
    <row r="140" spans="1:24" ht="10.5" customHeight="1">
      <c r="A140" s="1532"/>
      <c r="B140" s="854" t="s">
        <v>90</v>
      </c>
      <c r="C140" s="2401">
        <v>7</v>
      </c>
      <c r="D140" s="2402">
        <v>5</v>
      </c>
      <c r="E140" s="2403">
        <v>2</v>
      </c>
      <c r="F140" s="2402">
        <v>1</v>
      </c>
      <c r="G140" s="2402">
        <v>5</v>
      </c>
      <c r="H140" s="2402">
        <v>1</v>
      </c>
      <c r="I140" s="2404">
        <v>1</v>
      </c>
      <c r="J140" s="2402">
        <v>0</v>
      </c>
      <c r="K140" s="2401">
        <v>2</v>
      </c>
      <c r="L140" s="2402">
        <v>1</v>
      </c>
      <c r="M140" s="2402">
        <v>1</v>
      </c>
      <c r="N140" s="2401">
        <v>2</v>
      </c>
      <c r="O140" s="2402">
        <v>1</v>
      </c>
      <c r="P140" s="2402">
        <v>1</v>
      </c>
      <c r="Q140" s="2401">
        <v>0</v>
      </c>
      <c r="R140" s="2402">
        <v>0</v>
      </c>
      <c r="S140" s="2403">
        <v>0</v>
      </c>
      <c r="T140" s="2403">
        <v>0</v>
      </c>
      <c r="U140" s="2402">
        <v>0</v>
      </c>
      <c r="V140" s="2402">
        <v>0</v>
      </c>
      <c r="W140" s="2402">
        <v>0</v>
      </c>
      <c r="X140" s="2405">
        <v>0</v>
      </c>
    </row>
    <row r="141" spans="1:24" ht="10.5" customHeight="1">
      <c r="A141" s="1532"/>
      <c r="B141" s="855" t="s">
        <v>91</v>
      </c>
      <c r="C141" s="2401">
        <v>0</v>
      </c>
      <c r="D141" s="2402">
        <v>0</v>
      </c>
      <c r="E141" s="2403">
        <v>0</v>
      </c>
      <c r="F141" s="2402">
        <v>0</v>
      </c>
      <c r="G141" s="2402">
        <v>0</v>
      </c>
      <c r="H141" s="2402">
        <v>0</v>
      </c>
      <c r="I141" s="2404">
        <v>0</v>
      </c>
      <c r="J141" s="2402">
        <v>0</v>
      </c>
      <c r="K141" s="2401">
        <v>0</v>
      </c>
      <c r="L141" s="2402">
        <v>0</v>
      </c>
      <c r="M141" s="2402">
        <v>0</v>
      </c>
      <c r="N141" s="2401">
        <v>0</v>
      </c>
      <c r="O141" s="2402">
        <v>0</v>
      </c>
      <c r="P141" s="2402">
        <v>0</v>
      </c>
      <c r="Q141" s="2401">
        <v>0</v>
      </c>
      <c r="R141" s="2402">
        <v>0</v>
      </c>
      <c r="S141" s="2403">
        <v>0</v>
      </c>
      <c r="T141" s="2403">
        <v>0</v>
      </c>
      <c r="U141" s="2402">
        <v>0</v>
      </c>
      <c r="V141" s="2402">
        <v>0</v>
      </c>
      <c r="W141" s="2402">
        <v>0</v>
      </c>
      <c r="X141" s="2405">
        <v>0</v>
      </c>
    </row>
    <row r="142" spans="1:24" ht="3" customHeight="1" thickBot="1">
      <c r="A142" s="1658"/>
      <c r="B142" s="1659"/>
      <c r="C142" s="2407"/>
      <c r="D142" s="2408"/>
      <c r="E142" s="2414"/>
      <c r="F142" s="2412"/>
      <c r="G142" s="2412"/>
      <c r="H142" s="2414"/>
      <c r="I142" s="2488"/>
      <c r="J142" s="2413"/>
      <c r="K142" s="2413"/>
      <c r="L142" s="2412"/>
      <c r="M142" s="2412"/>
      <c r="N142" s="2413"/>
      <c r="O142" s="2412"/>
      <c r="P142" s="2414"/>
      <c r="Q142" s="2413"/>
      <c r="R142" s="2412"/>
      <c r="S142" s="2412"/>
      <c r="T142" s="2488"/>
      <c r="U142" s="2412"/>
      <c r="V142" s="2412"/>
      <c r="W142" s="2414"/>
      <c r="X142" s="2406"/>
    </row>
    <row r="143" spans="1:24" ht="3" customHeight="1">
      <c r="A143" s="83"/>
      <c r="B143" s="106"/>
      <c r="C143" s="2402"/>
      <c r="D143" s="2402"/>
      <c r="E143" s="2416"/>
      <c r="F143" s="2416"/>
      <c r="G143" s="2416"/>
      <c r="H143" s="2416"/>
      <c r="I143" s="2416"/>
      <c r="J143" s="2416"/>
      <c r="K143" s="2416"/>
      <c r="L143" s="2416"/>
      <c r="M143" s="2416"/>
      <c r="N143" s="2416"/>
      <c r="O143" s="2416"/>
      <c r="P143" s="2416"/>
      <c r="Q143" s="2416"/>
      <c r="R143" s="2416"/>
      <c r="S143" s="2416"/>
      <c r="T143" s="2416"/>
      <c r="U143" s="2416"/>
      <c r="V143" s="2416"/>
      <c r="W143" s="2416"/>
      <c r="X143" s="2489"/>
    </row>
    <row r="144" spans="1:24" ht="11.25">
      <c r="A144" s="15" t="str">
        <f>$A$51</f>
        <v>noch: 8. Gärtner/-in</v>
      </c>
      <c r="B144" s="486"/>
      <c r="C144" s="2490"/>
      <c r="D144" s="2490"/>
      <c r="E144" s="2490"/>
      <c r="F144" s="2490"/>
      <c r="G144" s="2490"/>
      <c r="H144" s="2490"/>
      <c r="I144" s="2490"/>
      <c r="J144" s="2741" t="s">
        <v>364</v>
      </c>
      <c r="K144" s="2741"/>
      <c r="L144" s="2741"/>
      <c r="M144" s="2490"/>
      <c r="N144" s="2490"/>
      <c r="O144" s="2490"/>
      <c r="P144" s="2490"/>
      <c r="Q144" s="2490"/>
      <c r="R144" s="2490"/>
      <c r="S144" s="2490"/>
      <c r="T144" s="2490"/>
      <c r="U144" s="2490"/>
      <c r="V144" s="2490"/>
      <c r="W144" s="2417"/>
      <c r="X144" s="2491"/>
    </row>
    <row r="145" spans="1:24" ht="12" thickBot="1">
      <c r="A145" s="103"/>
      <c r="B145" s="486"/>
      <c r="C145" s="2418"/>
      <c r="D145" s="2418"/>
      <c r="E145" s="2397"/>
      <c r="F145" s="2418"/>
      <c r="G145" s="2418"/>
      <c r="H145" s="2418"/>
      <c r="I145" s="2418"/>
      <c r="J145" s="2418"/>
      <c r="K145" s="2418"/>
      <c r="L145" s="2418"/>
      <c r="M145" s="2419"/>
      <c r="N145" s="2419"/>
      <c r="O145" s="2419"/>
      <c r="P145" s="2419"/>
      <c r="Q145" s="2419"/>
      <c r="R145" s="2419"/>
      <c r="S145" s="2419"/>
      <c r="T145" s="2419"/>
      <c r="U145" s="2419"/>
      <c r="V145" s="2419"/>
      <c r="W145" s="2416"/>
      <c r="X145" s="2491"/>
    </row>
    <row r="146" spans="1:24" ht="12.75" customHeight="1">
      <c r="A146" s="1645"/>
      <c r="B146" s="1646"/>
      <c r="C146" s="2745" t="s">
        <v>406</v>
      </c>
      <c r="D146" s="2746"/>
      <c r="E146" s="2746"/>
      <c r="F146" s="2746"/>
      <c r="G146" s="2746"/>
      <c r="H146" s="2747"/>
      <c r="I146" s="2478" t="s">
        <v>1</v>
      </c>
      <c r="J146" s="2478" t="s">
        <v>2</v>
      </c>
      <c r="K146" s="2421" t="s">
        <v>204</v>
      </c>
      <c r="L146" s="2422"/>
      <c r="M146" s="2422"/>
      <c r="N146" s="2422"/>
      <c r="O146" s="2422"/>
      <c r="P146" s="2423"/>
      <c r="Q146" s="2745" t="s">
        <v>0</v>
      </c>
      <c r="R146" s="2746"/>
      <c r="S146" s="2746"/>
      <c r="T146" s="2746"/>
      <c r="U146" s="2746"/>
      <c r="V146" s="2746"/>
      <c r="W146" s="2746"/>
      <c r="X146" s="2755"/>
    </row>
    <row r="147" spans="1:24" ht="10.5" customHeight="1">
      <c r="A147" s="1532"/>
      <c r="B147" s="495"/>
      <c r="C147" s="2427"/>
      <c r="D147" s="2427"/>
      <c r="E147" s="2428"/>
      <c r="F147" s="2429"/>
      <c r="G147" s="2430"/>
      <c r="H147" s="2430"/>
      <c r="I147" s="2431" t="s">
        <v>5</v>
      </c>
      <c r="J147" s="2431" t="s">
        <v>6</v>
      </c>
      <c r="K147" s="2427"/>
      <c r="L147" s="2427"/>
      <c r="M147" s="2428"/>
      <c r="N147" s="2432" t="s">
        <v>92</v>
      </c>
      <c r="O147" s="2433"/>
      <c r="P147" s="2434"/>
      <c r="Q147" s="2440"/>
      <c r="R147" s="2427"/>
      <c r="S147" s="2436"/>
      <c r="T147" s="2437"/>
      <c r="U147" s="2479" t="s">
        <v>4</v>
      </c>
      <c r="V147" s="2439"/>
      <c r="W147" s="2440"/>
      <c r="X147" s="2441"/>
    </row>
    <row r="148" spans="1:24" ht="10.5" customHeight="1">
      <c r="A148" s="1532"/>
      <c r="B148" s="30" t="s">
        <v>12</v>
      </c>
      <c r="C148" s="2442"/>
      <c r="D148" s="2442"/>
      <c r="E148" s="2443"/>
      <c r="F148" s="2444" t="s">
        <v>51</v>
      </c>
      <c r="G148" s="2445"/>
      <c r="H148" s="2445"/>
      <c r="I148" s="2431" t="s">
        <v>12</v>
      </c>
      <c r="J148" s="2431" t="s">
        <v>12</v>
      </c>
      <c r="K148" s="2442"/>
      <c r="L148" s="2442"/>
      <c r="M148" s="2443"/>
      <c r="N148" s="2446" t="s">
        <v>93</v>
      </c>
      <c r="O148" s="2447"/>
      <c r="P148" s="2448"/>
      <c r="Q148" s="2492"/>
      <c r="R148" s="2442"/>
      <c r="S148" s="2449"/>
      <c r="T148" s="2450" t="s">
        <v>8</v>
      </c>
      <c r="U148" s="2456" t="s">
        <v>9</v>
      </c>
      <c r="V148" s="2452"/>
      <c r="W148" s="2453"/>
      <c r="X148" s="2454"/>
    </row>
    <row r="149" spans="1:24" ht="10.5" customHeight="1">
      <c r="A149" s="1535" t="s">
        <v>53</v>
      </c>
      <c r="B149" s="30" t="s">
        <v>76</v>
      </c>
      <c r="C149" s="2455" t="s">
        <v>23</v>
      </c>
      <c r="D149" s="2450" t="s">
        <v>21</v>
      </c>
      <c r="E149" s="2450" t="s">
        <v>22</v>
      </c>
      <c r="F149" s="2456" t="s">
        <v>52</v>
      </c>
      <c r="G149" s="2452"/>
      <c r="H149" s="2452"/>
      <c r="I149" s="2431" t="s">
        <v>24</v>
      </c>
      <c r="J149" s="2431" t="s">
        <v>24</v>
      </c>
      <c r="K149" s="2457"/>
      <c r="L149" s="2457"/>
      <c r="M149" s="2458"/>
      <c r="N149" s="2427"/>
      <c r="O149" s="2427"/>
      <c r="P149" s="2428"/>
      <c r="Q149" s="2493"/>
      <c r="R149" s="2457"/>
      <c r="S149" s="2460"/>
      <c r="T149" s="2450" t="s">
        <v>13</v>
      </c>
      <c r="U149" s="2480"/>
      <c r="V149" s="2462"/>
      <c r="W149" s="2463"/>
      <c r="X149" s="2464" t="s">
        <v>8</v>
      </c>
    </row>
    <row r="150" spans="1:24" ht="10.5" customHeight="1">
      <c r="A150" s="1532"/>
      <c r="B150" s="30" t="s">
        <v>78</v>
      </c>
      <c r="C150" s="2455" t="s">
        <v>35</v>
      </c>
      <c r="D150" s="2450" t="s">
        <v>34</v>
      </c>
      <c r="E150" s="2450" t="s">
        <v>34</v>
      </c>
      <c r="F150" s="2462"/>
      <c r="G150" s="2465"/>
      <c r="H150" s="2465"/>
      <c r="I150" s="2431" t="s">
        <v>39</v>
      </c>
      <c r="J150" s="2431" t="s">
        <v>39</v>
      </c>
      <c r="K150" s="2455" t="s">
        <v>23</v>
      </c>
      <c r="L150" s="2450" t="s">
        <v>21</v>
      </c>
      <c r="M150" s="2450" t="s">
        <v>22</v>
      </c>
      <c r="N150" s="2455" t="s">
        <v>23</v>
      </c>
      <c r="O150" s="2450" t="s">
        <v>21</v>
      </c>
      <c r="P150" s="2450" t="s">
        <v>22</v>
      </c>
      <c r="Q150" s="2449" t="s">
        <v>23</v>
      </c>
      <c r="R150" s="2492" t="s">
        <v>21</v>
      </c>
      <c r="S150" s="2450" t="s">
        <v>22</v>
      </c>
      <c r="T150" s="2450" t="s">
        <v>25</v>
      </c>
      <c r="U150" s="2449" t="s">
        <v>23</v>
      </c>
      <c r="V150" s="2431" t="s">
        <v>21</v>
      </c>
      <c r="W150" s="2450" t="s">
        <v>22</v>
      </c>
      <c r="X150" s="2466" t="s">
        <v>13</v>
      </c>
    </row>
    <row r="151" spans="1:24" ht="10.5" customHeight="1">
      <c r="A151" s="1532"/>
      <c r="B151" s="495"/>
      <c r="C151" s="2458"/>
      <c r="D151" s="2457"/>
      <c r="E151" s="2457"/>
      <c r="F151" s="2450" t="s">
        <v>36</v>
      </c>
      <c r="G151" s="2467" t="s">
        <v>37</v>
      </c>
      <c r="H151" s="2467" t="s">
        <v>38</v>
      </c>
      <c r="I151" s="2431" t="s">
        <v>45</v>
      </c>
      <c r="J151" s="2431" t="s">
        <v>45</v>
      </c>
      <c r="K151" s="2455" t="s">
        <v>35</v>
      </c>
      <c r="L151" s="2450" t="s">
        <v>34</v>
      </c>
      <c r="M151" s="2450" t="s">
        <v>40</v>
      </c>
      <c r="N151" s="2455" t="s">
        <v>35</v>
      </c>
      <c r="O151" s="2450" t="s">
        <v>34</v>
      </c>
      <c r="P151" s="2450" t="s">
        <v>40</v>
      </c>
      <c r="Q151" s="2449" t="s">
        <v>35</v>
      </c>
      <c r="R151" s="2492" t="s">
        <v>34</v>
      </c>
      <c r="S151" s="2450" t="s">
        <v>40</v>
      </c>
      <c r="T151" s="2450" t="s">
        <v>41</v>
      </c>
      <c r="U151" s="2449" t="s">
        <v>35</v>
      </c>
      <c r="V151" s="2431" t="s">
        <v>34</v>
      </c>
      <c r="W151" s="2450" t="s">
        <v>40</v>
      </c>
      <c r="X151" s="2466" t="s">
        <v>25</v>
      </c>
    </row>
    <row r="152" spans="1:24" s="85" customFormat="1" ht="10.5" customHeight="1">
      <c r="A152" s="1538"/>
      <c r="B152" s="632"/>
      <c r="C152" s="2494"/>
      <c r="D152" s="2495"/>
      <c r="E152" s="2495"/>
      <c r="F152" s="2495"/>
      <c r="G152" s="2496"/>
      <c r="H152" s="2496"/>
      <c r="I152" s="2481"/>
      <c r="J152" s="2481"/>
      <c r="K152" s="2494"/>
      <c r="L152" s="2495"/>
      <c r="M152" s="2495"/>
      <c r="N152" s="2494"/>
      <c r="O152" s="2495"/>
      <c r="P152" s="2495"/>
      <c r="Q152" s="2497"/>
      <c r="R152" s="2453"/>
      <c r="S152" s="2495"/>
      <c r="T152" s="2469"/>
      <c r="U152" s="2497"/>
      <c r="V152" s="2481"/>
      <c r="W152" s="2495"/>
      <c r="X152" s="2482" t="s">
        <v>41</v>
      </c>
    </row>
    <row r="153" spans="1:24" ht="11.25">
      <c r="A153" s="1657" t="s">
        <v>66</v>
      </c>
      <c r="B153" s="84" t="s">
        <v>84</v>
      </c>
      <c r="C153" s="2396">
        <v>1323</v>
      </c>
      <c r="D153" s="2397">
        <v>908</v>
      </c>
      <c r="E153" s="2485">
        <v>415</v>
      </c>
      <c r="F153" s="2484">
        <v>402</v>
      </c>
      <c r="G153" s="2484">
        <v>433</v>
      </c>
      <c r="H153" s="2485">
        <v>488</v>
      </c>
      <c r="I153" s="2399">
        <v>465</v>
      </c>
      <c r="J153" s="2397">
        <v>131</v>
      </c>
      <c r="K153" s="2396">
        <v>513</v>
      </c>
      <c r="L153" s="2397">
        <v>345</v>
      </c>
      <c r="M153" s="2397">
        <v>168</v>
      </c>
      <c r="N153" s="2483">
        <v>401</v>
      </c>
      <c r="O153" s="2484">
        <v>266</v>
      </c>
      <c r="P153" s="2485">
        <v>135</v>
      </c>
      <c r="Q153" s="2397">
        <v>18</v>
      </c>
      <c r="R153" s="2397">
        <v>10</v>
      </c>
      <c r="S153" s="2485">
        <v>8</v>
      </c>
      <c r="T153" s="2486">
        <v>14</v>
      </c>
      <c r="U153" s="2397">
        <v>0</v>
      </c>
      <c r="V153" s="2397">
        <v>0</v>
      </c>
      <c r="W153" s="2397">
        <v>0</v>
      </c>
      <c r="X153" s="2405">
        <v>0</v>
      </c>
    </row>
    <row r="154" spans="1:24" ht="10.5" customHeight="1">
      <c r="A154" s="1532"/>
      <c r="B154" s="854" t="s">
        <v>85</v>
      </c>
      <c r="C154" s="2401">
        <v>346</v>
      </c>
      <c r="D154" s="2402">
        <v>171</v>
      </c>
      <c r="E154" s="2403">
        <v>175</v>
      </c>
      <c r="F154" s="2402">
        <v>101</v>
      </c>
      <c r="G154" s="2402">
        <v>103</v>
      </c>
      <c r="H154" s="2402">
        <v>142</v>
      </c>
      <c r="I154" s="2404">
        <v>121</v>
      </c>
      <c r="J154" s="2402">
        <v>43</v>
      </c>
      <c r="K154" s="2401">
        <v>147</v>
      </c>
      <c r="L154" s="2402">
        <v>72</v>
      </c>
      <c r="M154" s="2402">
        <v>75</v>
      </c>
      <c r="N154" s="2401">
        <v>120</v>
      </c>
      <c r="O154" s="2402">
        <v>59</v>
      </c>
      <c r="P154" s="2403">
        <v>61</v>
      </c>
      <c r="Q154" s="2402">
        <v>4</v>
      </c>
      <c r="R154" s="2402">
        <v>1</v>
      </c>
      <c r="S154" s="2403">
        <v>3</v>
      </c>
      <c r="T154" s="2403">
        <v>3</v>
      </c>
      <c r="U154" s="2402">
        <v>0</v>
      </c>
      <c r="V154" s="2402">
        <v>0</v>
      </c>
      <c r="W154" s="2402">
        <v>0</v>
      </c>
      <c r="X154" s="2405">
        <v>0</v>
      </c>
    </row>
    <row r="155" spans="1:24" ht="10.5" customHeight="1">
      <c r="A155" s="1532"/>
      <c r="B155" s="854" t="s">
        <v>86</v>
      </c>
      <c r="C155" s="2401">
        <v>29</v>
      </c>
      <c r="D155" s="2402">
        <v>15</v>
      </c>
      <c r="E155" s="2403">
        <v>14</v>
      </c>
      <c r="F155" s="2402">
        <v>6</v>
      </c>
      <c r="G155" s="2402">
        <v>7</v>
      </c>
      <c r="H155" s="2402">
        <v>16</v>
      </c>
      <c r="I155" s="2404">
        <v>9</v>
      </c>
      <c r="J155" s="2402">
        <v>1</v>
      </c>
      <c r="K155" s="2401">
        <v>9</v>
      </c>
      <c r="L155" s="2402">
        <v>4</v>
      </c>
      <c r="M155" s="2402">
        <v>5</v>
      </c>
      <c r="N155" s="2401">
        <v>8</v>
      </c>
      <c r="O155" s="2402">
        <v>3</v>
      </c>
      <c r="P155" s="2403">
        <v>5</v>
      </c>
      <c r="Q155" s="2402">
        <v>0</v>
      </c>
      <c r="R155" s="2402">
        <v>0</v>
      </c>
      <c r="S155" s="2403">
        <v>0</v>
      </c>
      <c r="T155" s="2403">
        <v>0</v>
      </c>
      <c r="U155" s="2402">
        <v>0</v>
      </c>
      <c r="V155" s="2402">
        <v>0</v>
      </c>
      <c r="W155" s="2402">
        <v>0</v>
      </c>
      <c r="X155" s="2405">
        <v>0</v>
      </c>
    </row>
    <row r="156" spans="1:24" ht="10.5" customHeight="1">
      <c r="A156" s="1532"/>
      <c r="B156" s="854" t="s">
        <v>87</v>
      </c>
      <c r="C156" s="2401">
        <v>83</v>
      </c>
      <c r="D156" s="2402">
        <v>53</v>
      </c>
      <c r="E156" s="2403">
        <v>30</v>
      </c>
      <c r="F156" s="2402">
        <v>21</v>
      </c>
      <c r="G156" s="2402">
        <v>31</v>
      </c>
      <c r="H156" s="2402">
        <v>31</v>
      </c>
      <c r="I156" s="2404">
        <v>26</v>
      </c>
      <c r="J156" s="2402">
        <v>5</v>
      </c>
      <c r="K156" s="2401">
        <v>44</v>
      </c>
      <c r="L156" s="2402">
        <v>28</v>
      </c>
      <c r="M156" s="2402">
        <v>16</v>
      </c>
      <c r="N156" s="2401">
        <v>35</v>
      </c>
      <c r="O156" s="2402">
        <v>22</v>
      </c>
      <c r="P156" s="2403">
        <v>13</v>
      </c>
      <c r="Q156" s="2402">
        <v>2</v>
      </c>
      <c r="R156" s="2402">
        <v>2</v>
      </c>
      <c r="S156" s="2403">
        <v>0</v>
      </c>
      <c r="T156" s="2403">
        <v>2</v>
      </c>
      <c r="U156" s="2402">
        <v>0</v>
      </c>
      <c r="V156" s="2402">
        <v>0</v>
      </c>
      <c r="W156" s="2402">
        <v>0</v>
      </c>
      <c r="X156" s="2405">
        <v>0</v>
      </c>
    </row>
    <row r="157" spans="1:24" ht="10.5" customHeight="1">
      <c r="A157" s="1532"/>
      <c r="B157" s="854" t="s">
        <v>88</v>
      </c>
      <c r="C157" s="2401">
        <v>49</v>
      </c>
      <c r="D157" s="2402">
        <v>29</v>
      </c>
      <c r="E157" s="2403">
        <v>20</v>
      </c>
      <c r="F157" s="2402">
        <v>8</v>
      </c>
      <c r="G157" s="2402">
        <v>18</v>
      </c>
      <c r="H157" s="2402">
        <v>23</v>
      </c>
      <c r="I157" s="2404">
        <v>9</v>
      </c>
      <c r="J157" s="2402">
        <v>2</v>
      </c>
      <c r="K157" s="2401">
        <v>23</v>
      </c>
      <c r="L157" s="2402">
        <v>16</v>
      </c>
      <c r="M157" s="2402">
        <v>7</v>
      </c>
      <c r="N157" s="2401">
        <v>19</v>
      </c>
      <c r="O157" s="2402">
        <v>13</v>
      </c>
      <c r="P157" s="2403">
        <v>6</v>
      </c>
      <c r="Q157" s="2402">
        <v>6</v>
      </c>
      <c r="R157" s="2402">
        <v>4</v>
      </c>
      <c r="S157" s="2403">
        <v>2</v>
      </c>
      <c r="T157" s="2403">
        <v>5</v>
      </c>
      <c r="U157" s="2402">
        <v>0</v>
      </c>
      <c r="V157" s="2402">
        <v>0</v>
      </c>
      <c r="W157" s="2402">
        <v>0</v>
      </c>
      <c r="X157" s="2405">
        <v>0</v>
      </c>
    </row>
    <row r="158" spans="1:24" ht="10.5" customHeight="1">
      <c r="A158" s="1532"/>
      <c r="B158" s="854" t="s">
        <v>89</v>
      </c>
      <c r="C158" s="2401">
        <v>787</v>
      </c>
      <c r="D158" s="2402">
        <v>624</v>
      </c>
      <c r="E158" s="2403">
        <v>163</v>
      </c>
      <c r="F158" s="2402">
        <v>256</v>
      </c>
      <c r="G158" s="2402">
        <v>266</v>
      </c>
      <c r="H158" s="2402">
        <v>265</v>
      </c>
      <c r="I158" s="2404">
        <v>288</v>
      </c>
      <c r="J158" s="2402">
        <v>79</v>
      </c>
      <c r="K158" s="2401">
        <v>282</v>
      </c>
      <c r="L158" s="2402">
        <v>223</v>
      </c>
      <c r="M158" s="2402">
        <v>59</v>
      </c>
      <c r="N158" s="2401">
        <v>212</v>
      </c>
      <c r="O158" s="2402">
        <v>167</v>
      </c>
      <c r="P158" s="2403">
        <v>45</v>
      </c>
      <c r="Q158" s="2402">
        <v>3</v>
      </c>
      <c r="R158" s="2402">
        <v>3</v>
      </c>
      <c r="S158" s="2403">
        <v>0</v>
      </c>
      <c r="T158" s="2403">
        <v>1</v>
      </c>
      <c r="U158" s="2402">
        <v>0</v>
      </c>
      <c r="V158" s="2402">
        <v>0</v>
      </c>
      <c r="W158" s="2402">
        <v>0</v>
      </c>
      <c r="X158" s="2405">
        <v>0</v>
      </c>
    </row>
    <row r="159" spans="1:24" ht="10.5" customHeight="1">
      <c r="A159" s="1532"/>
      <c r="B159" s="854" t="s">
        <v>90</v>
      </c>
      <c r="C159" s="2401">
        <v>26</v>
      </c>
      <c r="D159" s="2402">
        <v>15</v>
      </c>
      <c r="E159" s="2403">
        <v>11</v>
      </c>
      <c r="F159" s="2402">
        <v>10</v>
      </c>
      <c r="G159" s="2402">
        <v>6</v>
      </c>
      <c r="H159" s="2402">
        <v>10</v>
      </c>
      <c r="I159" s="2404">
        <v>10</v>
      </c>
      <c r="J159" s="2402">
        <v>0</v>
      </c>
      <c r="K159" s="2401">
        <v>7</v>
      </c>
      <c r="L159" s="2402">
        <v>2</v>
      </c>
      <c r="M159" s="2402">
        <v>5</v>
      </c>
      <c r="N159" s="2401">
        <v>6</v>
      </c>
      <c r="O159" s="2402">
        <v>2</v>
      </c>
      <c r="P159" s="2403">
        <v>4</v>
      </c>
      <c r="Q159" s="2402">
        <v>3</v>
      </c>
      <c r="R159" s="2402">
        <v>0</v>
      </c>
      <c r="S159" s="2403">
        <v>3</v>
      </c>
      <c r="T159" s="2403">
        <v>3</v>
      </c>
      <c r="U159" s="2402">
        <v>0</v>
      </c>
      <c r="V159" s="2402">
        <v>0</v>
      </c>
      <c r="W159" s="2402">
        <v>0</v>
      </c>
      <c r="X159" s="2405">
        <v>0</v>
      </c>
    </row>
    <row r="160" spans="1:24" ht="10.5" customHeight="1">
      <c r="A160" s="1532"/>
      <c r="B160" s="199" t="s">
        <v>91</v>
      </c>
      <c r="C160" s="2401">
        <v>3</v>
      </c>
      <c r="D160" s="2402">
        <v>1</v>
      </c>
      <c r="E160" s="2403">
        <v>2</v>
      </c>
      <c r="F160" s="2402">
        <v>0</v>
      </c>
      <c r="G160" s="2402">
        <v>2</v>
      </c>
      <c r="H160" s="2402">
        <v>1</v>
      </c>
      <c r="I160" s="2404">
        <v>2</v>
      </c>
      <c r="J160" s="2402">
        <v>1</v>
      </c>
      <c r="K160" s="2401">
        <v>1</v>
      </c>
      <c r="L160" s="2402">
        <v>0</v>
      </c>
      <c r="M160" s="2402">
        <v>1</v>
      </c>
      <c r="N160" s="2401">
        <v>1</v>
      </c>
      <c r="O160" s="2402">
        <v>0</v>
      </c>
      <c r="P160" s="2403">
        <v>1</v>
      </c>
      <c r="Q160" s="2402">
        <v>0</v>
      </c>
      <c r="R160" s="2402">
        <v>0</v>
      </c>
      <c r="S160" s="2403">
        <v>0</v>
      </c>
      <c r="T160" s="2403">
        <v>0</v>
      </c>
      <c r="U160" s="2402">
        <v>0</v>
      </c>
      <c r="V160" s="2402">
        <v>0</v>
      </c>
      <c r="W160" s="2402">
        <v>0</v>
      </c>
      <c r="X160" s="2405">
        <v>0</v>
      </c>
    </row>
    <row r="161" spans="1:25" s="85" customFormat="1" ht="6" customHeight="1">
      <c r="A161" s="1532"/>
      <c r="B161" s="854"/>
      <c r="C161" s="2396" t="s">
        <v>46</v>
      </c>
      <c r="D161" s="2402" t="s">
        <v>46</v>
      </c>
      <c r="E161" s="2403"/>
      <c r="F161" s="2402"/>
      <c r="G161" s="2402"/>
      <c r="H161" s="2403"/>
      <c r="I161" s="2404"/>
      <c r="J161" s="2402"/>
      <c r="K161" s="2396" t="s">
        <v>46</v>
      </c>
      <c r="L161" s="2402"/>
      <c r="M161" s="2402"/>
      <c r="N161" s="2396">
        <v>0</v>
      </c>
      <c r="O161" s="2402"/>
      <c r="P161" s="2403"/>
      <c r="Q161" s="2402">
        <v>0</v>
      </c>
      <c r="R161" s="2402"/>
      <c r="S161" s="2403"/>
      <c r="T161" s="2404"/>
      <c r="U161" s="2402" t="s">
        <v>46</v>
      </c>
      <c r="V161" s="2402"/>
      <c r="W161" s="2402"/>
      <c r="X161" s="2406"/>
      <c r="Y161" s="107"/>
    </row>
    <row r="162" spans="1:25" ht="11.25">
      <c r="A162" s="1549" t="s">
        <v>67</v>
      </c>
      <c r="B162" s="84" t="s">
        <v>84</v>
      </c>
      <c r="C162" s="2396">
        <v>459</v>
      </c>
      <c r="D162" s="2397">
        <v>346</v>
      </c>
      <c r="E162" s="2398">
        <v>113</v>
      </c>
      <c r="F162" s="2397">
        <v>145</v>
      </c>
      <c r="G162" s="2397">
        <v>146</v>
      </c>
      <c r="H162" s="2398">
        <v>168</v>
      </c>
      <c r="I162" s="2399">
        <v>149</v>
      </c>
      <c r="J162" s="2397">
        <v>24</v>
      </c>
      <c r="K162" s="2396">
        <v>193</v>
      </c>
      <c r="L162" s="2397">
        <v>142</v>
      </c>
      <c r="M162" s="2397">
        <v>51</v>
      </c>
      <c r="N162" s="2396">
        <v>128</v>
      </c>
      <c r="O162" s="2397">
        <v>94</v>
      </c>
      <c r="P162" s="2398">
        <v>34</v>
      </c>
      <c r="Q162" s="2397">
        <v>16</v>
      </c>
      <c r="R162" s="2397">
        <v>14</v>
      </c>
      <c r="S162" s="2398">
        <v>2</v>
      </c>
      <c r="T162" s="2399">
        <v>7</v>
      </c>
      <c r="U162" s="2397">
        <v>7</v>
      </c>
      <c r="V162" s="2397">
        <v>7</v>
      </c>
      <c r="W162" s="2397">
        <v>0</v>
      </c>
      <c r="X162" s="2400">
        <v>4</v>
      </c>
      <c r="Y162" s="106"/>
    </row>
    <row r="163" spans="1:25" ht="10.5" customHeight="1">
      <c r="A163" s="1532"/>
      <c r="B163" s="854" t="s">
        <v>85</v>
      </c>
      <c r="C163" s="2401">
        <v>78</v>
      </c>
      <c r="D163" s="2402">
        <v>41</v>
      </c>
      <c r="E163" s="2403">
        <v>37</v>
      </c>
      <c r="F163" s="2402">
        <v>20</v>
      </c>
      <c r="G163" s="2402">
        <v>25</v>
      </c>
      <c r="H163" s="2402">
        <v>33</v>
      </c>
      <c r="I163" s="2404">
        <v>20</v>
      </c>
      <c r="J163" s="2402">
        <v>3</v>
      </c>
      <c r="K163" s="2401">
        <v>45</v>
      </c>
      <c r="L163" s="2402">
        <v>23</v>
      </c>
      <c r="M163" s="2402">
        <v>22</v>
      </c>
      <c r="N163" s="2401">
        <v>30</v>
      </c>
      <c r="O163" s="2402">
        <v>17</v>
      </c>
      <c r="P163" s="2403">
        <v>13</v>
      </c>
      <c r="Q163" s="2402">
        <v>1</v>
      </c>
      <c r="R163" s="2402">
        <v>1</v>
      </c>
      <c r="S163" s="2403">
        <v>0</v>
      </c>
      <c r="T163" s="2403">
        <v>1</v>
      </c>
      <c r="U163" s="2402">
        <v>1</v>
      </c>
      <c r="V163" s="2402">
        <v>1</v>
      </c>
      <c r="W163" s="2402">
        <v>0</v>
      </c>
      <c r="X163" s="2405">
        <v>1</v>
      </c>
      <c r="Y163" s="106"/>
    </row>
    <row r="164" spans="1:25" ht="10.5" customHeight="1">
      <c r="A164" s="1532"/>
      <c r="B164" s="854" t="s">
        <v>86</v>
      </c>
      <c r="C164" s="2401">
        <v>7</v>
      </c>
      <c r="D164" s="2402">
        <v>5</v>
      </c>
      <c r="E164" s="2403">
        <v>2</v>
      </c>
      <c r="F164" s="2402">
        <v>3</v>
      </c>
      <c r="G164" s="2402">
        <v>1</v>
      </c>
      <c r="H164" s="2402">
        <v>3</v>
      </c>
      <c r="I164" s="2404">
        <v>4</v>
      </c>
      <c r="J164" s="2402">
        <v>0</v>
      </c>
      <c r="K164" s="2401">
        <v>0</v>
      </c>
      <c r="L164" s="2402">
        <v>0</v>
      </c>
      <c r="M164" s="2402">
        <v>0</v>
      </c>
      <c r="N164" s="2401">
        <v>0</v>
      </c>
      <c r="O164" s="2402">
        <v>0</v>
      </c>
      <c r="P164" s="2403">
        <v>0</v>
      </c>
      <c r="Q164" s="2402">
        <v>0</v>
      </c>
      <c r="R164" s="2402">
        <v>0</v>
      </c>
      <c r="S164" s="2403">
        <v>0</v>
      </c>
      <c r="T164" s="2403">
        <v>0</v>
      </c>
      <c r="U164" s="2402">
        <v>0</v>
      </c>
      <c r="V164" s="2402">
        <v>0</v>
      </c>
      <c r="W164" s="2402">
        <v>0</v>
      </c>
      <c r="X164" s="2405">
        <v>0</v>
      </c>
      <c r="Y164" s="106"/>
    </row>
    <row r="165" spans="1:25" ht="10.5" customHeight="1">
      <c r="A165" s="1532"/>
      <c r="B165" s="854" t="s">
        <v>87</v>
      </c>
      <c r="C165" s="2401">
        <v>19</v>
      </c>
      <c r="D165" s="2402">
        <v>15</v>
      </c>
      <c r="E165" s="2403">
        <v>4</v>
      </c>
      <c r="F165" s="2402">
        <v>6</v>
      </c>
      <c r="G165" s="2402">
        <v>8</v>
      </c>
      <c r="H165" s="2402">
        <v>5</v>
      </c>
      <c r="I165" s="2404">
        <v>6</v>
      </c>
      <c r="J165" s="2402">
        <v>2</v>
      </c>
      <c r="K165" s="2401">
        <v>5</v>
      </c>
      <c r="L165" s="2402">
        <v>4</v>
      </c>
      <c r="M165" s="2402">
        <v>1</v>
      </c>
      <c r="N165" s="2401">
        <v>5</v>
      </c>
      <c r="O165" s="2402">
        <v>4</v>
      </c>
      <c r="P165" s="2403">
        <v>1</v>
      </c>
      <c r="Q165" s="2402">
        <v>0</v>
      </c>
      <c r="R165" s="2402">
        <v>0</v>
      </c>
      <c r="S165" s="2403">
        <v>0</v>
      </c>
      <c r="T165" s="2403">
        <v>0</v>
      </c>
      <c r="U165" s="2402">
        <v>0</v>
      </c>
      <c r="V165" s="2402">
        <v>0</v>
      </c>
      <c r="W165" s="2402">
        <v>0</v>
      </c>
      <c r="X165" s="2405">
        <v>0</v>
      </c>
      <c r="Y165" s="106"/>
    </row>
    <row r="166" spans="1:25" ht="12" customHeight="1">
      <c r="A166" s="1532"/>
      <c r="B166" s="854" t="s">
        <v>88</v>
      </c>
      <c r="C166" s="2401">
        <v>10</v>
      </c>
      <c r="D166" s="2402">
        <v>8</v>
      </c>
      <c r="E166" s="2403">
        <v>2</v>
      </c>
      <c r="F166" s="2402">
        <v>3</v>
      </c>
      <c r="G166" s="2402">
        <v>3</v>
      </c>
      <c r="H166" s="2402">
        <v>4</v>
      </c>
      <c r="I166" s="2404">
        <v>3</v>
      </c>
      <c r="J166" s="2402">
        <v>0</v>
      </c>
      <c r="K166" s="2401">
        <v>2</v>
      </c>
      <c r="L166" s="2402">
        <v>2</v>
      </c>
      <c r="M166" s="2402">
        <v>0</v>
      </c>
      <c r="N166" s="2401">
        <v>2</v>
      </c>
      <c r="O166" s="2402">
        <v>2</v>
      </c>
      <c r="P166" s="2403">
        <v>0</v>
      </c>
      <c r="Q166" s="2402">
        <v>0</v>
      </c>
      <c r="R166" s="2402">
        <v>0</v>
      </c>
      <c r="S166" s="2403">
        <v>0</v>
      </c>
      <c r="T166" s="2403">
        <v>0</v>
      </c>
      <c r="U166" s="2402">
        <v>0</v>
      </c>
      <c r="V166" s="2402">
        <v>0</v>
      </c>
      <c r="W166" s="2402">
        <v>0</v>
      </c>
      <c r="X166" s="2405">
        <v>0</v>
      </c>
      <c r="Y166" s="106"/>
    </row>
    <row r="167" spans="1:25" ht="10.5" customHeight="1">
      <c r="A167" s="1532"/>
      <c r="B167" s="854" t="s">
        <v>89</v>
      </c>
      <c r="C167" s="2401">
        <v>343</v>
      </c>
      <c r="D167" s="2402">
        <v>277</v>
      </c>
      <c r="E167" s="2403">
        <v>66</v>
      </c>
      <c r="F167" s="2402">
        <v>112</v>
      </c>
      <c r="G167" s="2402">
        <v>108</v>
      </c>
      <c r="H167" s="2402">
        <v>123</v>
      </c>
      <c r="I167" s="2404">
        <v>115</v>
      </c>
      <c r="J167" s="2402">
        <v>18</v>
      </c>
      <c r="K167" s="2401">
        <v>141</v>
      </c>
      <c r="L167" s="2402">
        <v>113</v>
      </c>
      <c r="M167" s="2402">
        <v>28</v>
      </c>
      <c r="N167" s="2401">
        <v>91</v>
      </c>
      <c r="O167" s="2402">
        <v>71</v>
      </c>
      <c r="P167" s="2403">
        <v>20</v>
      </c>
      <c r="Q167" s="2402">
        <v>15</v>
      </c>
      <c r="R167" s="2402">
        <v>13</v>
      </c>
      <c r="S167" s="2403">
        <v>2</v>
      </c>
      <c r="T167" s="2403">
        <v>6</v>
      </c>
      <c r="U167" s="2402">
        <v>6</v>
      </c>
      <c r="V167" s="2402">
        <v>6</v>
      </c>
      <c r="W167" s="2402">
        <v>0</v>
      </c>
      <c r="X167" s="2405">
        <v>3</v>
      </c>
      <c r="Y167" s="106"/>
    </row>
    <row r="168" spans="1:25" ht="10.5" customHeight="1">
      <c r="A168" s="1532"/>
      <c r="B168" s="854" t="s">
        <v>90</v>
      </c>
      <c r="C168" s="2401">
        <v>2</v>
      </c>
      <c r="D168" s="2402">
        <v>0</v>
      </c>
      <c r="E168" s="2403">
        <v>2</v>
      </c>
      <c r="F168" s="2402">
        <v>1</v>
      </c>
      <c r="G168" s="2402">
        <v>1</v>
      </c>
      <c r="H168" s="2402">
        <v>0</v>
      </c>
      <c r="I168" s="2404">
        <v>1</v>
      </c>
      <c r="J168" s="2402">
        <v>1</v>
      </c>
      <c r="K168" s="2401">
        <v>0</v>
      </c>
      <c r="L168" s="2402">
        <v>0</v>
      </c>
      <c r="M168" s="2402">
        <v>0</v>
      </c>
      <c r="N168" s="2401">
        <v>0</v>
      </c>
      <c r="O168" s="2402">
        <v>0</v>
      </c>
      <c r="P168" s="2403">
        <v>0</v>
      </c>
      <c r="Q168" s="2402">
        <v>0</v>
      </c>
      <c r="R168" s="2402">
        <v>0</v>
      </c>
      <c r="S168" s="2403">
        <v>0</v>
      </c>
      <c r="T168" s="2403">
        <v>0</v>
      </c>
      <c r="U168" s="2402">
        <v>0</v>
      </c>
      <c r="V168" s="2402">
        <v>0</v>
      </c>
      <c r="W168" s="2402">
        <v>0</v>
      </c>
      <c r="X168" s="2405">
        <v>0</v>
      </c>
      <c r="Y168" s="106"/>
    </row>
    <row r="169" spans="1:25" ht="10.5" customHeight="1">
      <c r="A169" s="1532"/>
      <c r="B169" s="199" t="s">
        <v>91</v>
      </c>
      <c r="C169" s="2401">
        <v>0</v>
      </c>
      <c r="D169" s="2402">
        <v>0</v>
      </c>
      <c r="E169" s="2403">
        <v>0</v>
      </c>
      <c r="F169" s="2402">
        <v>0</v>
      </c>
      <c r="G169" s="2402">
        <v>0</v>
      </c>
      <c r="H169" s="2402">
        <v>0</v>
      </c>
      <c r="I169" s="2404">
        <v>0</v>
      </c>
      <c r="J169" s="2402">
        <v>0</v>
      </c>
      <c r="K169" s="2401">
        <v>0</v>
      </c>
      <c r="L169" s="2402">
        <v>0</v>
      </c>
      <c r="M169" s="2402">
        <v>0</v>
      </c>
      <c r="N169" s="2401">
        <v>0</v>
      </c>
      <c r="O169" s="2402">
        <v>0</v>
      </c>
      <c r="P169" s="2403">
        <v>0</v>
      </c>
      <c r="Q169" s="2402">
        <v>0</v>
      </c>
      <c r="R169" s="2402">
        <v>0</v>
      </c>
      <c r="S169" s="2403">
        <v>0</v>
      </c>
      <c r="T169" s="2403">
        <v>0</v>
      </c>
      <c r="U169" s="2402">
        <v>0</v>
      </c>
      <c r="V169" s="2402">
        <v>0</v>
      </c>
      <c r="W169" s="2402">
        <v>0</v>
      </c>
      <c r="X169" s="2405">
        <v>0</v>
      </c>
      <c r="Y169" s="106"/>
    </row>
    <row r="170" spans="1:25" s="85" customFormat="1" ht="6" customHeight="1">
      <c r="A170" s="1532"/>
      <c r="B170" s="855"/>
      <c r="C170" s="2396"/>
      <c r="D170" s="2402"/>
      <c r="E170" s="2403"/>
      <c r="F170" s="2402"/>
      <c r="G170" s="2402"/>
      <c r="H170" s="2403"/>
      <c r="I170" s="2404"/>
      <c r="J170" s="2402"/>
      <c r="K170" s="2396"/>
      <c r="L170" s="2402"/>
      <c r="M170" s="2402"/>
      <c r="N170" s="2396" t="s">
        <v>46</v>
      </c>
      <c r="O170" s="2402"/>
      <c r="P170" s="2403"/>
      <c r="Q170" s="2397"/>
      <c r="R170" s="2402"/>
      <c r="S170" s="2403"/>
      <c r="T170" s="2404"/>
      <c r="U170" s="2397"/>
      <c r="V170" s="2402"/>
      <c r="W170" s="2402"/>
      <c r="X170" s="2406"/>
      <c r="Y170" s="107"/>
    </row>
    <row r="171" spans="1:25" ht="11.25">
      <c r="A171" s="1549" t="s">
        <v>68</v>
      </c>
      <c r="B171" s="84" t="s">
        <v>84</v>
      </c>
      <c r="C171" s="2396">
        <v>652</v>
      </c>
      <c r="D171" s="2397">
        <v>533</v>
      </c>
      <c r="E171" s="2398">
        <v>119</v>
      </c>
      <c r="F171" s="2397">
        <v>215</v>
      </c>
      <c r="G171" s="2397">
        <v>219</v>
      </c>
      <c r="H171" s="2398">
        <v>218</v>
      </c>
      <c r="I171" s="2399">
        <v>238</v>
      </c>
      <c r="J171" s="2397">
        <v>67</v>
      </c>
      <c r="K171" s="2396">
        <v>194</v>
      </c>
      <c r="L171" s="2397">
        <v>151</v>
      </c>
      <c r="M171" s="2397">
        <v>43</v>
      </c>
      <c r="N171" s="2396">
        <v>151</v>
      </c>
      <c r="O171" s="2397">
        <v>119</v>
      </c>
      <c r="P171" s="2398">
        <v>32</v>
      </c>
      <c r="Q171" s="2397">
        <v>18</v>
      </c>
      <c r="R171" s="2397">
        <v>17</v>
      </c>
      <c r="S171" s="2398">
        <v>1</v>
      </c>
      <c r="T171" s="2399">
        <v>14</v>
      </c>
      <c r="U171" s="2397">
        <v>3</v>
      </c>
      <c r="V171" s="2397">
        <v>3</v>
      </c>
      <c r="W171" s="2397">
        <v>0</v>
      </c>
      <c r="X171" s="2400">
        <v>1</v>
      </c>
      <c r="Y171" s="106"/>
    </row>
    <row r="172" spans="1:25" ht="10.5" customHeight="1">
      <c r="A172" s="1532"/>
      <c r="B172" s="854" t="s">
        <v>85</v>
      </c>
      <c r="C172" s="2401">
        <v>96</v>
      </c>
      <c r="D172" s="2402">
        <v>65</v>
      </c>
      <c r="E172" s="2403">
        <v>31</v>
      </c>
      <c r="F172" s="2402">
        <v>36</v>
      </c>
      <c r="G172" s="2402">
        <v>32</v>
      </c>
      <c r="H172" s="2402">
        <v>28</v>
      </c>
      <c r="I172" s="2404">
        <v>44</v>
      </c>
      <c r="J172" s="2402">
        <v>9</v>
      </c>
      <c r="K172" s="2401">
        <v>35</v>
      </c>
      <c r="L172" s="2402">
        <v>18</v>
      </c>
      <c r="M172" s="2402">
        <v>17</v>
      </c>
      <c r="N172" s="2401">
        <v>33</v>
      </c>
      <c r="O172" s="2402">
        <v>17</v>
      </c>
      <c r="P172" s="2403">
        <v>16</v>
      </c>
      <c r="Q172" s="2402">
        <v>4</v>
      </c>
      <c r="R172" s="2402">
        <v>4</v>
      </c>
      <c r="S172" s="2403">
        <v>0</v>
      </c>
      <c r="T172" s="2403">
        <v>4</v>
      </c>
      <c r="U172" s="2402">
        <v>0</v>
      </c>
      <c r="V172" s="2402">
        <v>0</v>
      </c>
      <c r="W172" s="2402">
        <v>0</v>
      </c>
      <c r="X172" s="2405">
        <v>0</v>
      </c>
      <c r="Y172" s="106"/>
    </row>
    <row r="173" spans="1:25" ht="10.5" customHeight="1">
      <c r="A173" s="1532"/>
      <c r="B173" s="854" t="s">
        <v>86</v>
      </c>
      <c r="C173" s="2401">
        <v>10</v>
      </c>
      <c r="D173" s="2402">
        <v>5</v>
      </c>
      <c r="E173" s="2403">
        <v>5</v>
      </c>
      <c r="F173" s="2402">
        <v>2</v>
      </c>
      <c r="G173" s="2402">
        <v>4</v>
      </c>
      <c r="H173" s="2402">
        <v>4</v>
      </c>
      <c r="I173" s="2404">
        <v>5</v>
      </c>
      <c r="J173" s="2402">
        <v>1</v>
      </c>
      <c r="K173" s="2401">
        <v>5</v>
      </c>
      <c r="L173" s="2402">
        <v>3</v>
      </c>
      <c r="M173" s="2402">
        <v>2</v>
      </c>
      <c r="N173" s="2401">
        <v>4</v>
      </c>
      <c r="O173" s="2402">
        <v>3</v>
      </c>
      <c r="P173" s="2403">
        <v>1</v>
      </c>
      <c r="Q173" s="2402">
        <v>0</v>
      </c>
      <c r="R173" s="2402">
        <v>0</v>
      </c>
      <c r="S173" s="2403">
        <v>0</v>
      </c>
      <c r="T173" s="2403">
        <v>0</v>
      </c>
      <c r="U173" s="2402">
        <v>0</v>
      </c>
      <c r="V173" s="2402">
        <v>0</v>
      </c>
      <c r="W173" s="2402">
        <v>0</v>
      </c>
      <c r="X173" s="2405">
        <v>0</v>
      </c>
      <c r="Y173" s="106"/>
    </row>
    <row r="174" spans="1:25" ht="10.5" customHeight="1">
      <c r="A174" s="1532"/>
      <c r="B174" s="854" t="s">
        <v>87</v>
      </c>
      <c r="C174" s="2401">
        <v>169</v>
      </c>
      <c r="D174" s="2402">
        <v>130</v>
      </c>
      <c r="E174" s="2403">
        <v>39</v>
      </c>
      <c r="F174" s="2402">
        <v>56</v>
      </c>
      <c r="G174" s="2402">
        <v>62</v>
      </c>
      <c r="H174" s="2402">
        <v>51</v>
      </c>
      <c r="I174" s="2404">
        <v>59</v>
      </c>
      <c r="J174" s="2402">
        <v>13</v>
      </c>
      <c r="K174" s="2401">
        <v>52</v>
      </c>
      <c r="L174" s="2402">
        <v>39</v>
      </c>
      <c r="M174" s="2402">
        <v>13</v>
      </c>
      <c r="N174" s="2401">
        <v>34</v>
      </c>
      <c r="O174" s="2402">
        <v>26</v>
      </c>
      <c r="P174" s="2403">
        <v>8</v>
      </c>
      <c r="Q174" s="2402">
        <v>4</v>
      </c>
      <c r="R174" s="2402">
        <v>4</v>
      </c>
      <c r="S174" s="2403">
        <v>0</v>
      </c>
      <c r="T174" s="2403">
        <v>4</v>
      </c>
      <c r="U174" s="2402">
        <v>1</v>
      </c>
      <c r="V174" s="2402">
        <v>1</v>
      </c>
      <c r="W174" s="2402">
        <v>0</v>
      </c>
      <c r="X174" s="2405">
        <v>1</v>
      </c>
      <c r="Y174" s="106"/>
    </row>
    <row r="175" spans="1:25" ht="10.5" customHeight="1">
      <c r="A175" s="1532"/>
      <c r="B175" s="854" t="s">
        <v>88</v>
      </c>
      <c r="C175" s="2401">
        <v>0</v>
      </c>
      <c r="D175" s="2402">
        <v>0</v>
      </c>
      <c r="E175" s="2403">
        <v>0</v>
      </c>
      <c r="F175" s="2402">
        <v>0</v>
      </c>
      <c r="G175" s="2402">
        <v>0</v>
      </c>
      <c r="H175" s="2402">
        <v>0</v>
      </c>
      <c r="I175" s="2404">
        <v>0</v>
      </c>
      <c r="J175" s="2402">
        <v>1</v>
      </c>
      <c r="K175" s="2401">
        <v>0</v>
      </c>
      <c r="L175" s="2402">
        <v>0</v>
      </c>
      <c r="M175" s="2402">
        <v>0</v>
      </c>
      <c r="N175" s="2401">
        <v>0</v>
      </c>
      <c r="O175" s="2402">
        <v>0</v>
      </c>
      <c r="P175" s="2403">
        <v>0</v>
      </c>
      <c r="Q175" s="2402">
        <v>0</v>
      </c>
      <c r="R175" s="2402">
        <v>0</v>
      </c>
      <c r="S175" s="2403">
        <v>0</v>
      </c>
      <c r="T175" s="2403">
        <v>0</v>
      </c>
      <c r="U175" s="2402">
        <v>0</v>
      </c>
      <c r="V175" s="2402">
        <v>0</v>
      </c>
      <c r="W175" s="2402">
        <v>0</v>
      </c>
      <c r="X175" s="2405">
        <v>0</v>
      </c>
      <c r="Y175" s="106"/>
    </row>
    <row r="176" spans="1:25" ht="10.5" customHeight="1">
      <c r="A176" s="1532"/>
      <c r="B176" s="854" t="s">
        <v>89</v>
      </c>
      <c r="C176" s="2401">
        <v>332</v>
      </c>
      <c r="D176" s="2402">
        <v>303</v>
      </c>
      <c r="E176" s="2403">
        <v>29</v>
      </c>
      <c r="F176" s="2402">
        <v>109</v>
      </c>
      <c r="G176" s="2402">
        <v>104</v>
      </c>
      <c r="H176" s="2402">
        <v>119</v>
      </c>
      <c r="I176" s="2404">
        <v>116</v>
      </c>
      <c r="J176" s="2402">
        <v>36</v>
      </c>
      <c r="K176" s="2401">
        <v>96</v>
      </c>
      <c r="L176" s="2402">
        <v>89</v>
      </c>
      <c r="M176" s="2402">
        <v>7</v>
      </c>
      <c r="N176" s="2401">
        <v>74</v>
      </c>
      <c r="O176" s="2402">
        <v>71</v>
      </c>
      <c r="P176" s="2403">
        <v>3</v>
      </c>
      <c r="Q176" s="2402">
        <v>9</v>
      </c>
      <c r="R176" s="2402">
        <v>8</v>
      </c>
      <c r="S176" s="2403">
        <v>1</v>
      </c>
      <c r="T176" s="2403">
        <v>6</v>
      </c>
      <c r="U176" s="2402">
        <v>1</v>
      </c>
      <c r="V176" s="2402">
        <v>1</v>
      </c>
      <c r="W176" s="2402">
        <v>0</v>
      </c>
      <c r="X176" s="2405">
        <v>0</v>
      </c>
      <c r="Y176" s="106"/>
    </row>
    <row r="177" spans="1:25" ht="10.5" customHeight="1">
      <c r="A177" s="1532"/>
      <c r="B177" s="854" t="s">
        <v>90</v>
      </c>
      <c r="C177" s="2401">
        <v>39</v>
      </c>
      <c r="D177" s="2402">
        <v>25</v>
      </c>
      <c r="E177" s="2403">
        <v>14</v>
      </c>
      <c r="F177" s="2402">
        <v>12</v>
      </c>
      <c r="G177" s="2402">
        <v>15</v>
      </c>
      <c r="H177" s="2402">
        <v>12</v>
      </c>
      <c r="I177" s="2404">
        <v>13</v>
      </c>
      <c r="J177" s="2402">
        <v>7</v>
      </c>
      <c r="K177" s="2401">
        <v>5</v>
      </c>
      <c r="L177" s="2402">
        <v>1</v>
      </c>
      <c r="M177" s="2402">
        <v>4</v>
      </c>
      <c r="N177" s="2401">
        <v>5</v>
      </c>
      <c r="O177" s="2402">
        <v>1</v>
      </c>
      <c r="P177" s="2403">
        <v>4</v>
      </c>
      <c r="Q177" s="2402">
        <v>0</v>
      </c>
      <c r="R177" s="2402">
        <v>0</v>
      </c>
      <c r="S177" s="2403">
        <v>0</v>
      </c>
      <c r="T177" s="2403">
        <v>0</v>
      </c>
      <c r="U177" s="2402">
        <v>0</v>
      </c>
      <c r="V177" s="2402">
        <v>0</v>
      </c>
      <c r="W177" s="2402">
        <v>0</v>
      </c>
      <c r="X177" s="2405">
        <v>0</v>
      </c>
      <c r="Y177" s="106"/>
    </row>
    <row r="178" spans="1:25" ht="10.5" customHeight="1">
      <c r="A178" s="1532"/>
      <c r="B178" s="199" t="s">
        <v>91</v>
      </c>
      <c r="C178" s="2401">
        <v>6</v>
      </c>
      <c r="D178" s="2402">
        <v>5</v>
      </c>
      <c r="E178" s="2403">
        <v>1</v>
      </c>
      <c r="F178" s="2402">
        <v>0</v>
      </c>
      <c r="G178" s="2402">
        <v>2</v>
      </c>
      <c r="H178" s="2402">
        <v>4</v>
      </c>
      <c r="I178" s="2404">
        <v>1</v>
      </c>
      <c r="J178" s="2402">
        <v>0</v>
      </c>
      <c r="K178" s="2401">
        <v>1</v>
      </c>
      <c r="L178" s="2402">
        <v>1</v>
      </c>
      <c r="M178" s="2402">
        <v>0</v>
      </c>
      <c r="N178" s="2401">
        <v>1</v>
      </c>
      <c r="O178" s="2402">
        <v>1</v>
      </c>
      <c r="P178" s="2403">
        <v>0</v>
      </c>
      <c r="Q178" s="2402">
        <v>1</v>
      </c>
      <c r="R178" s="2402">
        <v>1</v>
      </c>
      <c r="S178" s="2403">
        <v>0</v>
      </c>
      <c r="T178" s="2403">
        <v>0</v>
      </c>
      <c r="U178" s="2402">
        <v>1</v>
      </c>
      <c r="V178" s="2402">
        <v>1</v>
      </c>
      <c r="W178" s="2402">
        <v>0</v>
      </c>
      <c r="X178" s="2405">
        <v>0</v>
      </c>
      <c r="Y178" s="106"/>
    </row>
    <row r="179" spans="1:25" ht="6" customHeight="1">
      <c r="A179" s="1532"/>
      <c r="B179" s="855"/>
      <c r="C179" s="2396"/>
      <c r="D179" s="2402"/>
      <c r="E179" s="2403"/>
      <c r="F179" s="2402"/>
      <c r="G179" s="2402"/>
      <c r="H179" s="2403"/>
      <c r="I179" s="2404"/>
      <c r="J179" s="2402"/>
      <c r="K179" s="2396"/>
      <c r="L179" s="2402"/>
      <c r="M179" s="2402"/>
      <c r="N179" s="2396">
        <v>0</v>
      </c>
      <c r="O179" s="2402"/>
      <c r="P179" s="2403"/>
      <c r="Q179" s="2397"/>
      <c r="R179" s="2402"/>
      <c r="S179" s="2403"/>
      <c r="T179" s="2404"/>
      <c r="U179" s="2397"/>
      <c r="V179" s="2402"/>
      <c r="W179" s="2402"/>
      <c r="X179" s="2406"/>
      <c r="Y179" s="106"/>
    </row>
    <row r="180" spans="1:25" ht="11.25">
      <c r="A180" s="1549" t="s">
        <v>69</v>
      </c>
      <c r="B180" s="84" t="s">
        <v>84</v>
      </c>
      <c r="C180" s="2396">
        <v>507</v>
      </c>
      <c r="D180" s="2397">
        <v>369</v>
      </c>
      <c r="E180" s="2398">
        <v>138</v>
      </c>
      <c r="F180" s="2397">
        <v>157</v>
      </c>
      <c r="G180" s="2397">
        <v>167</v>
      </c>
      <c r="H180" s="2398">
        <v>183</v>
      </c>
      <c r="I180" s="2399">
        <v>171</v>
      </c>
      <c r="J180" s="2397">
        <v>54</v>
      </c>
      <c r="K180" s="2396">
        <v>191</v>
      </c>
      <c r="L180" s="2397">
        <v>140</v>
      </c>
      <c r="M180" s="2397">
        <v>51</v>
      </c>
      <c r="N180" s="2396">
        <v>129</v>
      </c>
      <c r="O180" s="2397">
        <v>101</v>
      </c>
      <c r="P180" s="2398">
        <v>28</v>
      </c>
      <c r="Q180" s="2397">
        <v>0</v>
      </c>
      <c r="R180" s="2397">
        <v>0</v>
      </c>
      <c r="S180" s="2398">
        <v>0</v>
      </c>
      <c r="T180" s="2399">
        <v>0</v>
      </c>
      <c r="U180" s="2397">
        <v>0</v>
      </c>
      <c r="V180" s="2397">
        <v>0</v>
      </c>
      <c r="W180" s="2397">
        <v>0</v>
      </c>
      <c r="X180" s="2405">
        <v>0</v>
      </c>
      <c r="Y180" s="106"/>
    </row>
    <row r="181" spans="1:25" ht="10.5" customHeight="1">
      <c r="A181" s="1532"/>
      <c r="B181" s="854" t="s">
        <v>85</v>
      </c>
      <c r="C181" s="2401">
        <v>156</v>
      </c>
      <c r="D181" s="2402">
        <v>73</v>
      </c>
      <c r="E181" s="2403">
        <v>83</v>
      </c>
      <c r="F181" s="2402">
        <v>48</v>
      </c>
      <c r="G181" s="2402">
        <v>48</v>
      </c>
      <c r="H181" s="2402">
        <v>60</v>
      </c>
      <c r="I181" s="2404">
        <v>52</v>
      </c>
      <c r="J181" s="2402">
        <v>10</v>
      </c>
      <c r="K181" s="2401">
        <v>54</v>
      </c>
      <c r="L181" s="2402">
        <v>29</v>
      </c>
      <c r="M181" s="2402">
        <v>25</v>
      </c>
      <c r="N181" s="2401">
        <v>38</v>
      </c>
      <c r="O181" s="2402">
        <v>23</v>
      </c>
      <c r="P181" s="2403">
        <v>15</v>
      </c>
      <c r="Q181" s="2402">
        <v>0</v>
      </c>
      <c r="R181" s="2402">
        <v>0</v>
      </c>
      <c r="S181" s="2403">
        <v>0</v>
      </c>
      <c r="T181" s="2403">
        <v>0</v>
      </c>
      <c r="U181" s="2402">
        <v>0</v>
      </c>
      <c r="V181" s="2402">
        <v>0</v>
      </c>
      <c r="W181" s="2402">
        <v>0</v>
      </c>
      <c r="X181" s="2405">
        <v>0</v>
      </c>
      <c r="Y181" s="106"/>
    </row>
    <row r="182" spans="1:25" ht="10.5" customHeight="1">
      <c r="A182" s="1532"/>
      <c r="B182" s="854" t="s">
        <v>86</v>
      </c>
      <c r="C182" s="2401">
        <v>23</v>
      </c>
      <c r="D182" s="2402">
        <v>15</v>
      </c>
      <c r="E182" s="2403">
        <v>8</v>
      </c>
      <c r="F182" s="2402">
        <v>4</v>
      </c>
      <c r="G182" s="2402">
        <v>13</v>
      </c>
      <c r="H182" s="2402">
        <v>6</v>
      </c>
      <c r="I182" s="2404">
        <v>3</v>
      </c>
      <c r="J182" s="2402">
        <v>4</v>
      </c>
      <c r="K182" s="2401">
        <v>2</v>
      </c>
      <c r="L182" s="2402">
        <v>2</v>
      </c>
      <c r="M182" s="2402">
        <v>0</v>
      </c>
      <c r="N182" s="2401">
        <v>2</v>
      </c>
      <c r="O182" s="2402">
        <v>2</v>
      </c>
      <c r="P182" s="2403">
        <v>0</v>
      </c>
      <c r="Q182" s="2402">
        <v>0</v>
      </c>
      <c r="R182" s="2402">
        <v>0</v>
      </c>
      <c r="S182" s="2403">
        <v>0</v>
      </c>
      <c r="T182" s="2403">
        <v>0</v>
      </c>
      <c r="U182" s="2402">
        <v>0</v>
      </c>
      <c r="V182" s="2402">
        <v>0</v>
      </c>
      <c r="W182" s="2402">
        <v>0</v>
      </c>
      <c r="X182" s="2405">
        <v>0</v>
      </c>
      <c r="Y182" s="106"/>
    </row>
    <row r="183" spans="1:25" ht="10.5" customHeight="1">
      <c r="A183" s="1532"/>
      <c r="B183" s="854" t="s">
        <v>87</v>
      </c>
      <c r="C183" s="2401">
        <v>16</v>
      </c>
      <c r="D183" s="2402">
        <v>14</v>
      </c>
      <c r="E183" s="2403">
        <v>2</v>
      </c>
      <c r="F183" s="2402">
        <v>5</v>
      </c>
      <c r="G183" s="2402">
        <v>5</v>
      </c>
      <c r="H183" s="2402">
        <v>6</v>
      </c>
      <c r="I183" s="2404">
        <v>6</v>
      </c>
      <c r="J183" s="2402">
        <v>1</v>
      </c>
      <c r="K183" s="2401">
        <v>2</v>
      </c>
      <c r="L183" s="2402">
        <v>2</v>
      </c>
      <c r="M183" s="2402">
        <v>0</v>
      </c>
      <c r="N183" s="2401">
        <v>1</v>
      </c>
      <c r="O183" s="2402">
        <v>1</v>
      </c>
      <c r="P183" s="2403">
        <v>0</v>
      </c>
      <c r="Q183" s="2402">
        <v>0</v>
      </c>
      <c r="R183" s="2402">
        <v>0</v>
      </c>
      <c r="S183" s="2403">
        <v>0</v>
      </c>
      <c r="T183" s="2403">
        <v>0</v>
      </c>
      <c r="U183" s="2402">
        <v>0</v>
      </c>
      <c r="V183" s="2402">
        <v>0</v>
      </c>
      <c r="W183" s="2402">
        <v>0</v>
      </c>
      <c r="X183" s="2405">
        <v>0</v>
      </c>
      <c r="Y183" s="106"/>
    </row>
    <row r="184" spans="1:25" ht="10.5" customHeight="1">
      <c r="A184" s="1532"/>
      <c r="B184" s="854" t="s">
        <v>88</v>
      </c>
      <c r="C184" s="2401">
        <v>6</v>
      </c>
      <c r="D184" s="2402">
        <v>6</v>
      </c>
      <c r="E184" s="2403">
        <v>0</v>
      </c>
      <c r="F184" s="2402">
        <v>1</v>
      </c>
      <c r="G184" s="2402">
        <v>2</v>
      </c>
      <c r="H184" s="2402">
        <v>3</v>
      </c>
      <c r="I184" s="2404">
        <v>1</v>
      </c>
      <c r="J184" s="2402">
        <v>0</v>
      </c>
      <c r="K184" s="2401">
        <v>0</v>
      </c>
      <c r="L184" s="2402">
        <v>0</v>
      </c>
      <c r="M184" s="2402">
        <v>0</v>
      </c>
      <c r="N184" s="2401">
        <v>0</v>
      </c>
      <c r="O184" s="2402">
        <v>0</v>
      </c>
      <c r="P184" s="2403">
        <v>0</v>
      </c>
      <c r="Q184" s="2402">
        <v>0</v>
      </c>
      <c r="R184" s="2402">
        <v>0</v>
      </c>
      <c r="S184" s="2403">
        <v>0</v>
      </c>
      <c r="T184" s="2403">
        <v>0</v>
      </c>
      <c r="U184" s="2402">
        <v>0</v>
      </c>
      <c r="V184" s="2402">
        <v>0</v>
      </c>
      <c r="W184" s="2402">
        <v>0</v>
      </c>
      <c r="X184" s="2405">
        <v>0</v>
      </c>
      <c r="Y184" s="106"/>
    </row>
    <row r="185" spans="1:25" ht="10.5" customHeight="1">
      <c r="A185" s="1532"/>
      <c r="B185" s="854" t="s">
        <v>89</v>
      </c>
      <c r="C185" s="2401">
        <v>288</v>
      </c>
      <c r="D185" s="2402">
        <v>246</v>
      </c>
      <c r="E185" s="2403">
        <v>42</v>
      </c>
      <c r="F185" s="2402">
        <v>92</v>
      </c>
      <c r="G185" s="2402">
        <v>95</v>
      </c>
      <c r="H185" s="2402">
        <v>101</v>
      </c>
      <c r="I185" s="2404">
        <v>101</v>
      </c>
      <c r="J185" s="2402">
        <v>35</v>
      </c>
      <c r="K185" s="2401">
        <v>127</v>
      </c>
      <c r="L185" s="2402">
        <v>104</v>
      </c>
      <c r="M185" s="2402">
        <v>23</v>
      </c>
      <c r="N185" s="2401">
        <v>84</v>
      </c>
      <c r="O185" s="2402">
        <v>74</v>
      </c>
      <c r="P185" s="2403">
        <v>10</v>
      </c>
      <c r="Q185" s="2402">
        <v>0</v>
      </c>
      <c r="R185" s="2402">
        <v>0</v>
      </c>
      <c r="S185" s="2403">
        <v>0</v>
      </c>
      <c r="T185" s="2403">
        <v>0</v>
      </c>
      <c r="U185" s="2402">
        <v>0</v>
      </c>
      <c r="V185" s="2402">
        <v>0</v>
      </c>
      <c r="W185" s="2402">
        <v>0</v>
      </c>
      <c r="X185" s="2405">
        <v>0</v>
      </c>
      <c r="Y185" s="106"/>
    </row>
    <row r="186" spans="1:25" ht="10.5" customHeight="1">
      <c r="A186" s="1532"/>
      <c r="B186" s="854" t="s">
        <v>90</v>
      </c>
      <c r="C186" s="2401">
        <v>16</v>
      </c>
      <c r="D186" s="2402">
        <v>14</v>
      </c>
      <c r="E186" s="2403">
        <v>2</v>
      </c>
      <c r="F186" s="2402">
        <v>6</v>
      </c>
      <c r="G186" s="2402">
        <v>3</v>
      </c>
      <c r="H186" s="2402">
        <v>7</v>
      </c>
      <c r="I186" s="2404">
        <v>7</v>
      </c>
      <c r="J186" s="2402">
        <v>4</v>
      </c>
      <c r="K186" s="2401">
        <v>6</v>
      </c>
      <c r="L186" s="2402">
        <v>3</v>
      </c>
      <c r="M186" s="2402">
        <v>3</v>
      </c>
      <c r="N186" s="2401">
        <v>4</v>
      </c>
      <c r="O186" s="2402">
        <v>1</v>
      </c>
      <c r="P186" s="2403">
        <v>3</v>
      </c>
      <c r="Q186" s="2402">
        <v>0</v>
      </c>
      <c r="R186" s="2402">
        <v>0</v>
      </c>
      <c r="S186" s="2403">
        <v>0</v>
      </c>
      <c r="T186" s="2403">
        <v>0</v>
      </c>
      <c r="U186" s="2402">
        <v>0</v>
      </c>
      <c r="V186" s="2402">
        <v>0</v>
      </c>
      <c r="W186" s="2402">
        <v>0</v>
      </c>
      <c r="X186" s="2405">
        <v>0</v>
      </c>
      <c r="Y186" s="106"/>
    </row>
    <row r="187" spans="1:25" ht="10.5" customHeight="1">
      <c r="A187" s="1532"/>
      <c r="B187" s="199" t="s">
        <v>91</v>
      </c>
      <c r="C187" s="2401">
        <v>2</v>
      </c>
      <c r="D187" s="2402">
        <v>1</v>
      </c>
      <c r="E187" s="2403">
        <v>1</v>
      </c>
      <c r="F187" s="2402">
        <v>1</v>
      </c>
      <c r="G187" s="2402">
        <v>1</v>
      </c>
      <c r="H187" s="2402">
        <v>0</v>
      </c>
      <c r="I187" s="2404">
        <v>1</v>
      </c>
      <c r="J187" s="2402">
        <v>0</v>
      </c>
      <c r="K187" s="2401">
        <v>0</v>
      </c>
      <c r="L187" s="2402">
        <v>0</v>
      </c>
      <c r="M187" s="2402">
        <v>0</v>
      </c>
      <c r="N187" s="2401">
        <v>0</v>
      </c>
      <c r="O187" s="2402">
        <v>0</v>
      </c>
      <c r="P187" s="2403">
        <v>0</v>
      </c>
      <c r="Q187" s="2402">
        <v>0</v>
      </c>
      <c r="R187" s="2402">
        <v>0</v>
      </c>
      <c r="S187" s="2403">
        <v>0</v>
      </c>
      <c r="T187" s="2403">
        <v>0</v>
      </c>
      <c r="U187" s="2402">
        <v>0</v>
      </c>
      <c r="V187" s="2402">
        <v>0</v>
      </c>
      <c r="W187" s="2402">
        <v>0</v>
      </c>
      <c r="X187" s="2405">
        <v>0</v>
      </c>
      <c r="Y187" s="106"/>
    </row>
    <row r="188" spans="1:25" ht="3.75" customHeight="1" thickBot="1">
      <c r="A188" s="1658"/>
      <c r="B188" s="1659"/>
      <c r="C188" s="2407"/>
      <c r="D188" s="2408"/>
      <c r="E188" s="2409"/>
      <c r="F188" s="2408"/>
      <c r="G188" s="2408"/>
      <c r="H188" s="2410"/>
      <c r="I188" s="2411"/>
      <c r="J188" s="2407"/>
      <c r="K188" s="2407"/>
      <c r="L188" s="2408"/>
      <c r="M188" s="2412"/>
      <c r="N188" s="2413"/>
      <c r="O188" s="2412"/>
      <c r="P188" s="2414"/>
      <c r="Q188" s="2408"/>
      <c r="R188" s="2408"/>
      <c r="S188" s="2412"/>
      <c r="T188" s="2411"/>
      <c r="U188" s="2408"/>
      <c r="V188" s="2408"/>
      <c r="W188" s="2414"/>
      <c r="X188" s="2498"/>
      <c r="Y188" s="106"/>
    </row>
    <row r="189" spans="1:25" ht="3.75" customHeight="1">
      <c r="A189" s="83"/>
      <c r="B189" s="199"/>
      <c r="C189" s="2402"/>
      <c r="D189" s="2402"/>
      <c r="E189" s="2397"/>
      <c r="F189" s="2402"/>
      <c r="G189" s="2402"/>
      <c r="H189" s="2402"/>
      <c r="I189" s="2402"/>
      <c r="J189" s="2402"/>
      <c r="K189" s="2402"/>
      <c r="L189" s="2402"/>
      <c r="M189" s="2416"/>
      <c r="N189" s="2416"/>
      <c r="O189" s="2416"/>
      <c r="P189" s="2416"/>
      <c r="Q189" s="2402"/>
      <c r="R189" s="2402"/>
      <c r="S189" s="2416"/>
      <c r="T189" s="2402"/>
      <c r="U189" s="2402"/>
      <c r="V189" s="2402"/>
      <c r="W189" s="2416"/>
      <c r="X189" s="2499"/>
      <c r="Y189" s="106"/>
    </row>
    <row r="190" spans="1:24" ht="11.25">
      <c r="A190" s="15" t="str">
        <f>$A$51</f>
        <v>noch: 8. Gärtner/-in</v>
      </c>
      <c r="B190" s="856"/>
      <c r="C190" s="2490"/>
      <c r="D190" s="2490"/>
      <c r="E190" s="2500"/>
      <c r="F190" s="2490"/>
      <c r="G190" s="2490"/>
      <c r="H190" s="2490"/>
      <c r="I190" s="2490"/>
      <c r="J190" s="2741" t="s">
        <v>365</v>
      </c>
      <c r="K190" s="2741"/>
      <c r="L190" s="2741"/>
      <c r="M190" s="2419"/>
      <c r="N190" s="2419"/>
      <c r="O190" s="2419"/>
      <c r="P190" s="2419"/>
      <c r="Q190" s="2419"/>
      <c r="R190" s="2419"/>
      <c r="S190" s="2416"/>
      <c r="T190" s="2416"/>
      <c r="U190" s="2416"/>
      <c r="V190" s="2416"/>
      <c r="W190" s="2416"/>
      <c r="X190" s="2499"/>
    </row>
    <row r="191" spans="1:24" ht="12" thickBot="1">
      <c r="A191" s="103"/>
      <c r="B191" s="856"/>
      <c r="C191" s="2418"/>
      <c r="D191" s="2418"/>
      <c r="E191" s="2397"/>
      <c r="F191" s="2418"/>
      <c r="G191" s="2418"/>
      <c r="H191" s="2418"/>
      <c r="I191" s="2418"/>
      <c r="J191" s="2418"/>
      <c r="K191" s="2418"/>
      <c r="L191" s="2418"/>
      <c r="M191" s="2419"/>
      <c r="N191" s="2419"/>
      <c r="O191" s="2419"/>
      <c r="P191" s="2419"/>
      <c r="Q191" s="2419"/>
      <c r="R191" s="2419"/>
      <c r="S191" s="2416"/>
      <c r="T191" s="2416"/>
      <c r="U191" s="2416"/>
      <c r="V191" s="2416"/>
      <c r="W191" s="2416"/>
      <c r="X191" s="2499"/>
    </row>
    <row r="192" spans="1:24" ht="18" customHeight="1">
      <c r="A192" s="1645"/>
      <c r="B192" s="1646"/>
      <c r="C192" s="2742" t="s">
        <v>406</v>
      </c>
      <c r="D192" s="2743"/>
      <c r="E192" s="2743"/>
      <c r="F192" s="2743"/>
      <c r="G192" s="2743"/>
      <c r="H192" s="2744"/>
      <c r="I192" s="2501" t="s">
        <v>1</v>
      </c>
      <c r="J192" s="2501" t="s">
        <v>2</v>
      </c>
      <c r="K192" s="2502" t="s">
        <v>204</v>
      </c>
      <c r="L192" s="2503"/>
      <c r="M192" s="2503"/>
      <c r="N192" s="2503"/>
      <c r="O192" s="2503"/>
      <c r="P192" s="2504"/>
      <c r="Q192" s="2742" t="s">
        <v>0</v>
      </c>
      <c r="R192" s="2743"/>
      <c r="S192" s="2743"/>
      <c r="T192" s="2743"/>
      <c r="U192" s="2743"/>
      <c r="V192" s="2743"/>
      <c r="W192" s="2743"/>
      <c r="X192" s="2748"/>
    </row>
    <row r="193" spans="1:24" ht="12" customHeight="1">
      <c r="A193" s="1532"/>
      <c r="B193" s="495"/>
      <c r="C193" s="2505"/>
      <c r="D193" s="2505"/>
      <c r="E193" s="2506"/>
      <c r="F193" s="2507"/>
      <c r="G193" s="2508"/>
      <c r="H193" s="2508"/>
      <c r="I193" s="2509" t="s">
        <v>5</v>
      </c>
      <c r="J193" s="2509" t="s">
        <v>6</v>
      </c>
      <c r="K193" s="2505"/>
      <c r="L193" s="2505"/>
      <c r="M193" s="2506"/>
      <c r="N193" s="2749" t="s">
        <v>92</v>
      </c>
      <c r="O193" s="2750"/>
      <c r="P193" s="2751"/>
      <c r="Q193" s="2510"/>
      <c r="R193" s="2505"/>
      <c r="S193" s="2511"/>
      <c r="T193" s="2512"/>
      <c r="U193" s="2513" t="s">
        <v>4</v>
      </c>
      <c r="V193" s="2514"/>
      <c r="W193" s="2514"/>
      <c r="X193" s="2515"/>
    </row>
    <row r="194" spans="1:24" ht="12" customHeight="1">
      <c r="A194" s="1532"/>
      <c r="B194" s="30" t="s">
        <v>12</v>
      </c>
      <c r="C194" s="2516"/>
      <c r="D194" s="2516"/>
      <c r="E194" s="2517"/>
      <c r="F194" s="2518" t="s">
        <v>51</v>
      </c>
      <c r="G194" s="2519"/>
      <c r="H194" s="2519"/>
      <c r="I194" s="2509" t="s">
        <v>12</v>
      </c>
      <c r="J194" s="2509" t="s">
        <v>12</v>
      </c>
      <c r="K194" s="2516"/>
      <c r="L194" s="2516"/>
      <c r="M194" s="2517"/>
      <c r="N194" s="2752" t="s">
        <v>7</v>
      </c>
      <c r="O194" s="2753"/>
      <c r="P194" s="2754"/>
      <c r="Q194" s="2509"/>
      <c r="R194" s="2516"/>
      <c r="S194" s="2520"/>
      <c r="T194" s="2521" t="s">
        <v>8</v>
      </c>
      <c r="U194" s="2522" t="s">
        <v>437</v>
      </c>
      <c r="V194" s="2523"/>
      <c r="W194" s="2523"/>
      <c r="X194" s="2524"/>
    </row>
    <row r="195" spans="1:24" ht="12" customHeight="1">
      <c r="A195" s="1535" t="s">
        <v>53</v>
      </c>
      <c r="B195" s="30" t="s">
        <v>76</v>
      </c>
      <c r="C195" s="2525" t="s">
        <v>23</v>
      </c>
      <c r="D195" s="2521" t="s">
        <v>21</v>
      </c>
      <c r="E195" s="2521" t="s">
        <v>22</v>
      </c>
      <c r="F195" s="2526" t="s">
        <v>52</v>
      </c>
      <c r="G195" s="2523"/>
      <c r="H195" s="2523"/>
      <c r="I195" s="2509" t="s">
        <v>24</v>
      </c>
      <c r="J195" s="2509" t="s">
        <v>24</v>
      </c>
      <c r="K195" s="2527"/>
      <c r="L195" s="2527"/>
      <c r="M195" s="2528"/>
      <c r="N195" s="2505"/>
      <c r="O195" s="2505"/>
      <c r="P195" s="2506"/>
      <c r="Q195" s="2529"/>
      <c r="R195" s="2527"/>
      <c r="S195" s="2530"/>
      <c r="T195" s="2521" t="s">
        <v>13</v>
      </c>
      <c r="U195" s="2531"/>
      <c r="V195" s="2532"/>
      <c r="W195" s="2533"/>
      <c r="X195" s="2534" t="s">
        <v>8</v>
      </c>
    </row>
    <row r="196" spans="1:24" ht="12" customHeight="1">
      <c r="A196" s="1532"/>
      <c r="B196" s="30" t="s">
        <v>78</v>
      </c>
      <c r="C196" s="2525" t="s">
        <v>35</v>
      </c>
      <c r="D196" s="2521" t="s">
        <v>34</v>
      </c>
      <c r="E196" s="2521" t="s">
        <v>34</v>
      </c>
      <c r="F196" s="2532"/>
      <c r="G196" s="2535"/>
      <c r="H196" s="2535"/>
      <c r="I196" s="2509" t="s">
        <v>39</v>
      </c>
      <c r="J196" s="2509" t="s">
        <v>39</v>
      </c>
      <c r="K196" s="2525" t="s">
        <v>23</v>
      </c>
      <c r="L196" s="2521" t="s">
        <v>21</v>
      </c>
      <c r="M196" s="2521" t="s">
        <v>22</v>
      </c>
      <c r="N196" s="2525" t="s">
        <v>23</v>
      </c>
      <c r="O196" s="2521" t="s">
        <v>21</v>
      </c>
      <c r="P196" s="2521" t="s">
        <v>22</v>
      </c>
      <c r="Q196" s="2520" t="s">
        <v>23</v>
      </c>
      <c r="R196" s="2509" t="s">
        <v>21</v>
      </c>
      <c r="S196" s="2521" t="s">
        <v>22</v>
      </c>
      <c r="T196" s="2521" t="s">
        <v>25</v>
      </c>
      <c r="U196" s="2520" t="s">
        <v>23</v>
      </c>
      <c r="V196" s="2509" t="s">
        <v>21</v>
      </c>
      <c r="W196" s="2521" t="s">
        <v>22</v>
      </c>
      <c r="X196" s="2536" t="s">
        <v>13</v>
      </c>
    </row>
    <row r="197" spans="1:24" ht="12" customHeight="1">
      <c r="A197" s="1532"/>
      <c r="B197" s="495"/>
      <c r="C197" s="2528"/>
      <c r="D197" s="2527"/>
      <c r="E197" s="2527"/>
      <c r="F197" s="2521" t="s">
        <v>36</v>
      </c>
      <c r="G197" s="2537" t="s">
        <v>37</v>
      </c>
      <c r="H197" s="2537" t="s">
        <v>38</v>
      </c>
      <c r="I197" s="2509" t="s">
        <v>45</v>
      </c>
      <c r="J197" s="2509" t="s">
        <v>45</v>
      </c>
      <c r="K197" s="2525" t="s">
        <v>35</v>
      </c>
      <c r="L197" s="2521" t="s">
        <v>34</v>
      </c>
      <c r="M197" s="2521" t="s">
        <v>40</v>
      </c>
      <c r="N197" s="2525" t="s">
        <v>35</v>
      </c>
      <c r="O197" s="2521" t="s">
        <v>34</v>
      </c>
      <c r="P197" s="2521" t="s">
        <v>40</v>
      </c>
      <c r="Q197" s="2520" t="s">
        <v>35</v>
      </c>
      <c r="R197" s="2509" t="s">
        <v>34</v>
      </c>
      <c r="S197" s="2521" t="s">
        <v>40</v>
      </c>
      <c r="T197" s="2521" t="s">
        <v>41</v>
      </c>
      <c r="U197" s="2520" t="s">
        <v>35</v>
      </c>
      <c r="V197" s="2509" t="s">
        <v>34</v>
      </c>
      <c r="W197" s="2521" t="s">
        <v>40</v>
      </c>
      <c r="X197" s="2536" t="s">
        <v>25</v>
      </c>
    </row>
    <row r="198" spans="1:24" ht="12" customHeight="1">
      <c r="A198" s="1538"/>
      <c r="B198" s="632"/>
      <c r="C198" s="2538"/>
      <c r="D198" s="2539"/>
      <c r="E198" s="2539"/>
      <c r="F198" s="2539"/>
      <c r="G198" s="2540"/>
      <c r="H198" s="2540"/>
      <c r="I198" s="2541"/>
      <c r="J198" s="2541"/>
      <c r="K198" s="2538"/>
      <c r="L198" s="2539"/>
      <c r="M198" s="2539"/>
      <c r="N198" s="2538"/>
      <c r="O198" s="2539"/>
      <c r="P198" s="2539"/>
      <c r="Q198" s="2542"/>
      <c r="R198" s="2541"/>
      <c r="S198" s="2539"/>
      <c r="T198" s="2543"/>
      <c r="U198" s="2542"/>
      <c r="V198" s="2541"/>
      <c r="W198" s="2539"/>
      <c r="X198" s="2544" t="s">
        <v>41</v>
      </c>
    </row>
    <row r="199" spans="1:24" ht="3" customHeight="1">
      <c r="A199" s="1532"/>
      <c r="B199" s="857"/>
      <c r="C199" s="2545"/>
      <c r="D199" s="2416"/>
      <c r="E199" s="2416"/>
      <c r="F199" s="2546"/>
      <c r="G199" s="2471"/>
      <c r="H199" s="2472"/>
      <c r="I199" s="2473"/>
      <c r="J199" s="2473"/>
      <c r="K199" s="2545"/>
      <c r="L199" s="2416"/>
      <c r="M199" s="2416"/>
      <c r="N199" s="2470"/>
      <c r="O199" s="2471"/>
      <c r="P199" s="2471"/>
      <c r="Q199" s="2547"/>
      <c r="R199" s="2417"/>
      <c r="S199" s="2416"/>
      <c r="T199" s="2548"/>
      <c r="U199" s="2547"/>
      <c r="V199" s="2417"/>
      <c r="W199" s="2416"/>
      <c r="X199" s="2549"/>
    </row>
    <row r="200" spans="1:25" s="85" customFormat="1" ht="11.25">
      <c r="A200" s="1549" t="s">
        <v>80</v>
      </c>
      <c r="B200" s="853" t="s">
        <v>84</v>
      </c>
      <c r="C200" s="2550">
        <v>17750</v>
      </c>
      <c r="D200" s="2550">
        <v>14013</v>
      </c>
      <c r="E200" s="2551">
        <v>3737</v>
      </c>
      <c r="F200" s="2550">
        <v>5730</v>
      </c>
      <c r="G200" s="2550">
        <v>5811</v>
      </c>
      <c r="H200" s="2551">
        <v>6209</v>
      </c>
      <c r="I200" s="2552">
        <v>6566</v>
      </c>
      <c r="J200" s="2552">
        <v>1557</v>
      </c>
      <c r="K200" s="2553">
        <v>6350</v>
      </c>
      <c r="L200" s="2553">
        <v>4807</v>
      </c>
      <c r="M200" s="2553">
        <v>1543</v>
      </c>
      <c r="N200" s="2554">
        <v>4738</v>
      </c>
      <c r="O200" s="2550">
        <v>3551</v>
      </c>
      <c r="P200" s="2550">
        <v>1187</v>
      </c>
      <c r="Q200" s="2555">
        <v>576</v>
      </c>
      <c r="R200" s="2550">
        <v>482</v>
      </c>
      <c r="S200" s="2550">
        <v>94</v>
      </c>
      <c r="T200" s="2555">
        <v>476</v>
      </c>
      <c r="U200" s="2556">
        <v>66</v>
      </c>
      <c r="V200" s="2550">
        <v>56</v>
      </c>
      <c r="W200" s="2550">
        <v>10</v>
      </c>
      <c r="X200" s="2557">
        <v>30</v>
      </c>
      <c r="Y200" s="338"/>
    </row>
    <row r="201" spans="1:26" ht="12.75" customHeight="1">
      <c r="A201" s="1535"/>
      <c r="B201" s="853" t="s">
        <v>85</v>
      </c>
      <c r="C201" s="2397">
        <v>3753</v>
      </c>
      <c r="D201" s="2550">
        <v>2107</v>
      </c>
      <c r="E201" s="2551">
        <v>1646</v>
      </c>
      <c r="F201" s="2550">
        <v>1123</v>
      </c>
      <c r="G201" s="2550">
        <v>1227</v>
      </c>
      <c r="H201" s="2550">
        <v>1403</v>
      </c>
      <c r="I201" s="2552">
        <v>1327</v>
      </c>
      <c r="J201" s="2552">
        <v>306</v>
      </c>
      <c r="K201" s="2553">
        <v>1523</v>
      </c>
      <c r="L201" s="2553">
        <v>782</v>
      </c>
      <c r="M201" s="2553">
        <v>741</v>
      </c>
      <c r="N201" s="2554">
        <v>1201</v>
      </c>
      <c r="O201" s="2550">
        <v>617</v>
      </c>
      <c r="P201" s="2550">
        <v>584</v>
      </c>
      <c r="Q201" s="2555">
        <v>98</v>
      </c>
      <c r="R201" s="2550">
        <v>68</v>
      </c>
      <c r="S201" s="2550">
        <v>30</v>
      </c>
      <c r="T201" s="2555">
        <v>90</v>
      </c>
      <c r="U201" s="2555">
        <v>6</v>
      </c>
      <c r="V201" s="2550">
        <v>3</v>
      </c>
      <c r="W201" s="2550">
        <v>3</v>
      </c>
      <c r="X201" s="2557">
        <v>4</v>
      </c>
      <c r="Y201" s="106"/>
      <c r="Z201" s="820"/>
    </row>
    <row r="202" spans="1:25" ht="12.75" customHeight="1">
      <c r="A202" s="1535"/>
      <c r="B202" s="853" t="s">
        <v>86</v>
      </c>
      <c r="C202" s="2397">
        <v>543</v>
      </c>
      <c r="D202" s="2550">
        <v>355</v>
      </c>
      <c r="E202" s="2551">
        <v>188</v>
      </c>
      <c r="F202" s="2550">
        <v>163</v>
      </c>
      <c r="G202" s="2550">
        <v>184</v>
      </c>
      <c r="H202" s="2550">
        <v>196</v>
      </c>
      <c r="I202" s="2552">
        <v>205</v>
      </c>
      <c r="J202" s="2552">
        <v>49</v>
      </c>
      <c r="K202" s="2553">
        <v>191</v>
      </c>
      <c r="L202" s="2553">
        <v>119</v>
      </c>
      <c r="M202" s="2553">
        <v>72</v>
      </c>
      <c r="N202" s="2554">
        <v>155</v>
      </c>
      <c r="O202" s="2550">
        <v>91</v>
      </c>
      <c r="P202" s="2550">
        <v>64</v>
      </c>
      <c r="Q202" s="2555">
        <v>49</v>
      </c>
      <c r="R202" s="2550">
        <v>43</v>
      </c>
      <c r="S202" s="2550">
        <v>6</v>
      </c>
      <c r="T202" s="2555">
        <v>47</v>
      </c>
      <c r="U202" s="2555">
        <v>0</v>
      </c>
      <c r="V202" s="2550">
        <v>0</v>
      </c>
      <c r="W202" s="2550">
        <v>0</v>
      </c>
      <c r="X202" s="2557">
        <v>0</v>
      </c>
      <c r="Y202" s="106"/>
    </row>
    <row r="203" spans="1:25" ht="12.75" customHeight="1">
      <c r="A203" s="1535"/>
      <c r="B203" s="853" t="s">
        <v>87</v>
      </c>
      <c r="C203" s="2397">
        <v>1401</v>
      </c>
      <c r="D203" s="2550">
        <v>1072</v>
      </c>
      <c r="E203" s="2551">
        <v>329</v>
      </c>
      <c r="F203" s="2550">
        <v>421</v>
      </c>
      <c r="G203" s="2550">
        <v>462</v>
      </c>
      <c r="H203" s="2550">
        <v>518</v>
      </c>
      <c r="I203" s="2552">
        <v>487</v>
      </c>
      <c r="J203" s="2552">
        <v>118</v>
      </c>
      <c r="K203" s="2553">
        <v>502</v>
      </c>
      <c r="L203" s="2553">
        <v>369</v>
      </c>
      <c r="M203" s="2553">
        <v>133</v>
      </c>
      <c r="N203" s="2554">
        <v>396</v>
      </c>
      <c r="O203" s="2550">
        <v>285</v>
      </c>
      <c r="P203" s="2550">
        <v>111</v>
      </c>
      <c r="Q203" s="2555">
        <v>43</v>
      </c>
      <c r="R203" s="2550">
        <v>34</v>
      </c>
      <c r="S203" s="2550">
        <v>9</v>
      </c>
      <c r="T203" s="2555">
        <v>37</v>
      </c>
      <c r="U203" s="2555">
        <v>2</v>
      </c>
      <c r="V203" s="2550">
        <v>2</v>
      </c>
      <c r="W203" s="2550">
        <v>0</v>
      </c>
      <c r="X203" s="2557">
        <v>2</v>
      </c>
      <c r="Y203" s="106"/>
    </row>
    <row r="204" spans="1:25" ht="12.75" customHeight="1">
      <c r="A204" s="1535"/>
      <c r="B204" s="853" t="s">
        <v>88</v>
      </c>
      <c r="C204" s="2397">
        <v>260</v>
      </c>
      <c r="D204" s="2550">
        <v>207</v>
      </c>
      <c r="E204" s="2551">
        <v>53</v>
      </c>
      <c r="F204" s="2550">
        <v>62</v>
      </c>
      <c r="G204" s="2550">
        <v>105</v>
      </c>
      <c r="H204" s="2550">
        <v>93</v>
      </c>
      <c r="I204" s="2552">
        <v>93</v>
      </c>
      <c r="J204" s="2552">
        <v>21</v>
      </c>
      <c r="K204" s="2553">
        <v>102</v>
      </c>
      <c r="L204" s="2553">
        <v>84</v>
      </c>
      <c r="M204" s="2553">
        <v>18</v>
      </c>
      <c r="N204" s="2554">
        <v>89</v>
      </c>
      <c r="O204" s="2550">
        <v>74</v>
      </c>
      <c r="P204" s="2550">
        <v>15</v>
      </c>
      <c r="Q204" s="2555">
        <v>18</v>
      </c>
      <c r="R204" s="2550">
        <v>15</v>
      </c>
      <c r="S204" s="2550">
        <v>3</v>
      </c>
      <c r="T204" s="2555">
        <v>17</v>
      </c>
      <c r="U204" s="2555">
        <v>0</v>
      </c>
      <c r="V204" s="2550">
        <v>0</v>
      </c>
      <c r="W204" s="2550">
        <v>0</v>
      </c>
      <c r="X204" s="2557">
        <v>0</v>
      </c>
      <c r="Y204" s="106"/>
    </row>
    <row r="205" spans="1:25" ht="12.75" customHeight="1">
      <c r="A205" s="1535"/>
      <c r="B205" s="853" t="s">
        <v>89</v>
      </c>
      <c r="C205" s="2397">
        <v>10909</v>
      </c>
      <c r="D205" s="2550">
        <v>9705</v>
      </c>
      <c r="E205" s="2551">
        <v>1204</v>
      </c>
      <c r="F205" s="2550">
        <v>3686</v>
      </c>
      <c r="G205" s="2550">
        <v>3547</v>
      </c>
      <c r="H205" s="2550">
        <v>3676</v>
      </c>
      <c r="I205" s="2552">
        <v>4128</v>
      </c>
      <c r="J205" s="2552">
        <v>987</v>
      </c>
      <c r="K205" s="2553">
        <v>3783</v>
      </c>
      <c r="L205" s="2553">
        <v>3312</v>
      </c>
      <c r="M205" s="2553">
        <v>471</v>
      </c>
      <c r="N205" s="2554">
        <v>2685</v>
      </c>
      <c r="O205" s="2550">
        <v>2368</v>
      </c>
      <c r="P205" s="2550">
        <v>317</v>
      </c>
      <c r="Q205" s="2555">
        <v>338</v>
      </c>
      <c r="R205" s="2550">
        <v>307</v>
      </c>
      <c r="S205" s="2550">
        <v>31</v>
      </c>
      <c r="T205" s="2555">
        <v>262</v>
      </c>
      <c r="U205" s="2555">
        <v>44</v>
      </c>
      <c r="V205" s="2550">
        <v>41</v>
      </c>
      <c r="W205" s="2550">
        <v>3</v>
      </c>
      <c r="X205" s="2557">
        <v>16</v>
      </c>
      <c r="Y205" s="106"/>
    </row>
    <row r="206" spans="1:25" ht="12.75" customHeight="1">
      <c r="A206" s="1535"/>
      <c r="B206" s="853" t="s">
        <v>90</v>
      </c>
      <c r="C206" s="2397">
        <v>589</v>
      </c>
      <c r="D206" s="2550">
        <v>423</v>
      </c>
      <c r="E206" s="2551">
        <v>166</v>
      </c>
      <c r="F206" s="2550">
        <v>200</v>
      </c>
      <c r="G206" s="2550">
        <v>186</v>
      </c>
      <c r="H206" s="2550">
        <v>203</v>
      </c>
      <c r="I206" s="2552">
        <v>210</v>
      </c>
      <c r="J206" s="2552">
        <v>55</v>
      </c>
      <c r="K206" s="2553">
        <v>140</v>
      </c>
      <c r="L206" s="2553">
        <v>94</v>
      </c>
      <c r="M206" s="2553">
        <v>46</v>
      </c>
      <c r="N206" s="2554">
        <v>112</v>
      </c>
      <c r="O206" s="2550">
        <v>75</v>
      </c>
      <c r="P206" s="2550">
        <v>37</v>
      </c>
      <c r="Q206" s="2555">
        <v>23</v>
      </c>
      <c r="R206" s="2550">
        <v>12</v>
      </c>
      <c r="S206" s="2550">
        <v>11</v>
      </c>
      <c r="T206" s="2555">
        <v>18</v>
      </c>
      <c r="U206" s="2555">
        <v>4</v>
      </c>
      <c r="V206" s="2550">
        <v>1</v>
      </c>
      <c r="W206" s="2550">
        <v>3</v>
      </c>
      <c r="X206" s="2557">
        <v>1</v>
      </c>
      <c r="Y206" s="106"/>
    </row>
    <row r="207" spans="1:25" ht="12.75" customHeight="1">
      <c r="A207" s="1535"/>
      <c r="B207" s="2390" t="s">
        <v>91</v>
      </c>
      <c r="C207" s="2397">
        <v>295</v>
      </c>
      <c r="D207" s="2550">
        <v>144</v>
      </c>
      <c r="E207" s="2551">
        <v>151</v>
      </c>
      <c r="F207" s="2550">
        <v>75</v>
      </c>
      <c r="G207" s="2550">
        <v>100</v>
      </c>
      <c r="H207" s="2550">
        <v>120</v>
      </c>
      <c r="I207" s="2552">
        <v>116</v>
      </c>
      <c r="J207" s="2552">
        <v>21</v>
      </c>
      <c r="K207" s="2550">
        <v>109</v>
      </c>
      <c r="L207" s="2550">
        <v>47</v>
      </c>
      <c r="M207" s="2550">
        <v>62</v>
      </c>
      <c r="N207" s="2555">
        <v>100</v>
      </c>
      <c r="O207" s="2550">
        <v>41</v>
      </c>
      <c r="P207" s="2550">
        <v>59</v>
      </c>
      <c r="Q207" s="2555">
        <v>7</v>
      </c>
      <c r="R207" s="2550">
        <v>3</v>
      </c>
      <c r="S207" s="2550">
        <v>4</v>
      </c>
      <c r="T207" s="2555">
        <v>5</v>
      </c>
      <c r="U207" s="2555">
        <v>2</v>
      </c>
      <c r="V207" s="2550">
        <v>1</v>
      </c>
      <c r="W207" s="2550">
        <v>1</v>
      </c>
      <c r="X207" s="2557">
        <v>1</v>
      </c>
      <c r="Y207" s="106"/>
    </row>
    <row r="208" spans="1:24" ht="3" customHeight="1" thickBot="1">
      <c r="A208" s="1647"/>
      <c r="B208" s="1648"/>
      <c r="C208" s="1649"/>
      <c r="D208" s="1650"/>
      <c r="E208" s="1650"/>
      <c r="F208" s="1651"/>
      <c r="G208" s="1650"/>
      <c r="H208" s="1652"/>
      <c r="I208" s="1653"/>
      <c r="J208" s="1653"/>
      <c r="K208" s="1649"/>
      <c r="L208" s="1650"/>
      <c r="M208" s="1650"/>
      <c r="N208" s="1654"/>
      <c r="O208" s="1650"/>
      <c r="P208" s="1650"/>
      <c r="Q208" s="1655"/>
      <c r="R208" s="1650"/>
      <c r="S208" s="1650"/>
      <c r="T208" s="1651"/>
      <c r="U208" s="1655"/>
      <c r="V208" s="1650"/>
      <c r="W208" s="1650"/>
      <c r="X208" s="1656"/>
    </row>
    <row r="209" spans="1:29" ht="3" customHeight="1">
      <c r="A209" s="64"/>
      <c r="B209" s="199"/>
      <c r="C209" s="818"/>
      <c r="D209" s="822"/>
      <c r="E209" s="822"/>
      <c r="F209" s="822"/>
      <c r="G209" s="822"/>
      <c r="H209" s="822"/>
      <c r="I209" s="822"/>
      <c r="J209" s="822"/>
      <c r="K209" s="818"/>
      <c r="L209" s="822"/>
      <c r="M209" s="822"/>
      <c r="N209" s="821"/>
      <c r="O209" s="822"/>
      <c r="P209" s="822"/>
      <c r="Q209" s="818"/>
      <c r="R209" s="822"/>
      <c r="S209" s="822"/>
      <c r="T209" s="822"/>
      <c r="U209" s="818"/>
      <c r="V209" s="822"/>
      <c r="W209" s="822"/>
      <c r="X209" s="1207"/>
      <c r="Y209" s="106"/>
      <c r="Z209" s="106"/>
      <c r="AA209" s="106"/>
      <c r="AB209" s="106"/>
      <c r="AC209" s="106"/>
    </row>
    <row r="210" spans="1:29" ht="21.75" customHeight="1">
      <c r="A210" s="403" t="s">
        <v>438</v>
      </c>
      <c r="B210" s="199"/>
      <c r="C210" s="818"/>
      <c r="E210" s="822"/>
      <c r="F210" s="822"/>
      <c r="G210" s="822"/>
      <c r="H210" s="822"/>
      <c r="I210" s="822"/>
      <c r="J210" s="822"/>
      <c r="K210" s="818"/>
      <c r="L210" s="822"/>
      <c r="M210" s="822"/>
      <c r="N210" s="821"/>
      <c r="O210" s="822"/>
      <c r="P210" s="822"/>
      <c r="Q210" s="818"/>
      <c r="R210" s="822"/>
      <c r="S210" s="822"/>
      <c r="T210" s="822"/>
      <c r="U210" s="818"/>
      <c r="V210" s="822"/>
      <c r="W210" s="822"/>
      <c r="X210" s="1207"/>
      <c r="Y210" s="106"/>
      <c r="Z210" s="106"/>
      <c r="AA210" s="106"/>
      <c r="AB210" s="106"/>
      <c r="AC210" s="106"/>
    </row>
    <row r="211" spans="1:29" ht="21.75" customHeight="1">
      <c r="A211" s="2616"/>
      <c r="B211" s="199"/>
      <c r="C211" s="818"/>
      <c r="D211" s="822"/>
      <c r="E211" s="822"/>
      <c r="F211" s="822"/>
      <c r="G211" s="822"/>
      <c r="H211" s="822"/>
      <c r="I211" s="822"/>
      <c r="J211" s="822"/>
      <c r="K211" s="818"/>
      <c r="L211" s="822"/>
      <c r="M211" s="822"/>
      <c r="N211" s="821"/>
      <c r="O211" s="822"/>
      <c r="P211" s="822"/>
      <c r="Q211" s="818"/>
      <c r="R211" s="822"/>
      <c r="S211" s="822"/>
      <c r="T211" s="822"/>
      <c r="U211" s="818"/>
      <c r="V211" s="822"/>
      <c r="W211" s="822"/>
      <c r="X211" s="1207"/>
      <c r="Y211" s="106"/>
      <c r="Z211" s="106"/>
      <c r="AA211" s="106"/>
      <c r="AB211" s="106"/>
      <c r="AC211" s="106"/>
    </row>
    <row r="212" spans="1:29" ht="11.25">
      <c r="A212" s="2616"/>
      <c r="B212" s="2624"/>
      <c r="C212" s="1956"/>
      <c r="D212" s="822"/>
      <c r="E212" s="822"/>
      <c r="F212" s="822"/>
      <c r="G212" s="822"/>
      <c r="H212" s="822"/>
      <c r="I212" s="822"/>
      <c r="J212" s="822"/>
      <c r="K212" s="818"/>
      <c r="L212" s="822"/>
      <c r="M212" s="822"/>
      <c r="N212" s="821"/>
      <c r="O212" s="822"/>
      <c r="P212" s="822"/>
      <c r="Q212" s="818"/>
      <c r="R212" s="822"/>
      <c r="S212" s="822"/>
      <c r="T212" s="822"/>
      <c r="U212" s="818"/>
      <c r="V212" s="818"/>
      <c r="W212" s="818"/>
      <c r="X212" s="818"/>
      <c r="Y212" s="106"/>
      <c r="Z212" s="106"/>
      <c r="AA212" s="106"/>
      <c r="AB212" s="106"/>
      <c r="AC212" s="106"/>
    </row>
    <row r="213" spans="1:29" ht="11.25">
      <c r="A213" s="2616"/>
      <c r="B213" s="201"/>
      <c r="C213" s="1956"/>
      <c r="D213" s="822"/>
      <c r="E213" s="822"/>
      <c r="F213" s="822"/>
      <c r="G213" s="822"/>
      <c r="H213" s="822"/>
      <c r="I213" s="822" t="s">
        <v>46</v>
      </c>
      <c r="J213" s="822"/>
      <c r="K213" s="818"/>
      <c r="L213" s="822"/>
      <c r="M213" s="822"/>
      <c r="N213" s="821"/>
      <c r="O213" s="822"/>
      <c r="P213" s="822"/>
      <c r="Q213" s="818"/>
      <c r="R213" s="822"/>
      <c r="S213" s="822"/>
      <c r="T213" s="822"/>
      <c r="U213" s="818"/>
      <c r="V213" s="2385"/>
      <c r="W213" s="2385"/>
      <c r="X213" s="2386"/>
      <c r="Y213" s="106"/>
      <c r="Z213" s="106"/>
      <c r="AA213" s="106"/>
      <c r="AB213" s="106"/>
      <c r="AC213" s="106"/>
    </row>
    <row r="214" spans="1:29" ht="11.25">
      <c r="A214" s="2616"/>
      <c r="B214" s="201"/>
      <c r="C214" s="1956"/>
      <c r="D214" s="822"/>
      <c r="E214" s="822"/>
      <c r="F214" s="822"/>
      <c r="G214" s="822"/>
      <c r="H214" s="822"/>
      <c r="I214" s="822"/>
      <c r="J214" s="822"/>
      <c r="K214" s="818"/>
      <c r="L214" s="822"/>
      <c r="M214" s="822"/>
      <c r="N214" s="821"/>
      <c r="O214" s="822"/>
      <c r="P214" s="822"/>
      <c r="Q214" s="818"/>
      <c r="R214" s="822"/>
      <c r="S214" s="822"/>
      <c r="T214" s="822"/>
      <c r="U214" s="818"/>
      <c r="V214" s="2385"/>
      <c r="W214" s="2385"/>
      <c r="X214" s="2385"/>
      <c r="Y214" s="106"/>
      <c r="Z214" s="106"/>
      <c r="AA214" s="106"/>
      <c r="AB214" s="106"/>
      <c r="AC214" s="106"/>
    </row>
    <row r="215" spans="1:29" ht="11.25">
      <c r="A215" s="2616"/>
      <c r="B215" s="201"/>
      <c r="C215" s="1956"/>
      <c r="D215" s="822"/>
      <c r="E215" s="822"/>
      <c r="F215" s="822"/>
      <c r="G215" s="822"/>
      <c r="H215" s="822"/>
      <c r="I215" s="822"/>
      <c r="J215" s="822"/>
      <c r="K215" s="818"/>
      <c r="L215" s="822"/>
      <c r="M215" s="822"/>
      <c r="N215" s="821"/>
      <c r="O215" s="822"/>
      <c r="P215" s="822"/>
      <c r="Q215" s="818"/>
      <c r="R215" s="822"/>
      <c r="S215" s="822"/>
      <c r="T215" s="822"/>
      <c r="U215" s="818"/>
      <c r="V215" s="822"/>
      <c r="W215" s="822"/>
      <c r="X215" s="1207"/>
      <c r="Y215" s="106"/>
      <c r="Z215" s="106"/>
      <c r="AA215" s="106"/>
      <c r="AB215" s="106"/>
      <c r="AC215" s="106"/>
    </row>
    <row r="216" spans="1:29" ht="11.25">
      <c r="A216" s="2616"/>
      <c r="B216" s="201"/>
      <c r="C216" s="1956"/>
      <c r="D216" s="822"/>
      <c r="E216" s="822"/>
      <c r="F216" s="822"/>
      <c r="G216" s="822"/>
      <c r="H216" s="822"/>
      <c r="I216" s="822"/>
      <c r="J216" s="822"/>
      <c r="K216" s="818"/>
      <c r="L216" s="822"/>
      <c r="M216" s="822"/>
      <c r="N216" s="821"/>
      <c r="O216" s="822"/>
      <c r="P216" s="822"/>
      <c r="Q216" s="818"/>
      <c r="R216" s="822"/>
      <c r="S216" s="822"/>
      <c r="T216" s="822"/>
      <c r="U216" s="818"/>
      <c r="V216" s="822"/>
      <c r="W216" s="822"/>
      <c r="X216" s="1207"/>
      <c r="Y216" s="106"/>
      <c r="Z216" s="106"/>
      <c r="AA216" s="106"/>
      <c r="AB216" s="106"/>
      <c r="AC216" s="106"/>
    </row>
    <row r="217" spans="1:29" ht="11.25">
      <c r="A217" s="2616"/>
      <c r="B217" s="201"/>
      <c r="C217" s="1956"/>
      <c r="D217" s="822"/>
      <c r="E217" s="822"/>
      <c r="F217" s="822"/>
      <c r="G217" s="822"/>
      <c r="H217" s="822"/>
      <c r="I217" s="822"/>
      <c r="J217" s="822"/>
      <c r="K217" s="818"/>
      <c r="L217" s="822"/>
      <c r="M217" s="822"/>
      <c r="N217" s="821"/>
      <c r="O217" s="822"/>
      <c r="P217" s="822"/>
      <c r="Q217" s="818"/>
      <c r="R217" s="822"/>
      <c r="S217" s="822"/>
      <c r="T217" s="822"/>
      <c r="U217" s="818"/>
      <c r="V217" s="822"/>
      <c r="W217" s="822"/>
      <c r="X217" s="1207"/>
      <c r="Y217" s="106"/>
      <c r="Z217" s="106"/>
      <c r="AA217" s="106"/>
      <c r="AB217" s="106"/>
      <c r="AC217" s="106"/>
    </row>
    <row r="218" spans="1:29" ht="11.25">
      <c r="A218" s="2616"/>
      <c r="B218" s="201"/>
      <c r="C218" s="1956"/>
      <c r="D218" s="822"/>
      <c r="E218" s="822"/>
      <c r="F218" s="822"/>
      <c r="G218" s="822"/>
      <c r="H218" s="822"/>
      <c r="I218" s="822"/>
      <c r="J218" s="822"/>
      <c r="K218" s="818"/>
      <c r="L218" s="822"/>
      <c r="M218" s="822"/>
      <c r="N218" s="821"/>
      <c r="O218" s="822"/>
      <c r="P218" s="822"/>
      <c r="Q218" s="818"/>
      <c r="R218" s="822"/>
      <c r="S218" s="822"/>
      <c r="T218" s="822"/>
      <c r="U218" s="818"/>
      <c r="V218" s="822"/>
      <c r="W218" s="822"/>
      <c r="X218" s="1207"/>
      <c r="Y218" s="106"/>
      <c r="Z218" s="106"/>
      <c r="AA218" s="106"/>
      <c r="AB218" s="106"/>
      <c r="AC218" s="106"/>
    </row>
    <row r="219" spans="1:29" ht="11.25">
      <c r="A219" s="2616"/>
      <c r="B219" s="201"/>
      <c r="C219" s="1956"/>
      <c r="D219" s="822"/>
      <c r="E219" s="822"/>
      <c r="F219" s="822"/>
      <c r="G219" s="822"/>
      <c r="H219" s="822"/>
      <c r="I219" s="822"/>
      <c r="J219" s="822"/>
      <c r="K219" s="818"/>
      <c r="L219" s="822"/>
      <c r="M219" s="822"/>
      <c r="N219" s="821"/>
      <c r="O219" s="822"/>
      <c r="P219" s="822"/>
      <c r="Q219" s="818"/>
      <c r="R219" s="822"/>
      <c r="S219" s="822"/>
      <c r="T219" s="822"/>
      <c r="U219" s="818"/>
      <c r="V219" s="822"/>
      <c r="W219" s="822"/>
      <c r="X219" s="1207"/>
      <c r="Y219" s="106"/>
      <c r="Z219" s="106"/>
      <c r="AA219" s="106"/>
      <c r="AB219" s="106"/>
      <c r="AC219" s="106"/>
    </row>
    <row r="220" spans="1:29" ht="11.25">
      <c r="A220" s="2616"/>
      <c r="B220" s="199"/>
      <c r="C220" s="1956"/>
      <c r="D220" s="822"/>
      <c r="E220" s="822"/>
      <c r="F220" s="822"/>
      <c r="G220" s="822"/>
      <c r="H220" s="822"/>
      <c r="I220" s="822"/>
      <c r="J220" s="822"/>
      <c r="K220" s="818"/>
      <c r="L220" s="822"/>
      <c r="M220" s="822"/>
      <c r="N220" s="821"/>
      <c r="O220" s="822"/>
      <c r="P220" s="822"/>
      <c r="Q220" s="818"/>
      <c r="R220" s="822"/>
      <c r="S220" s="822"/>
      <c r="T220" s="822"/>
      <c r="U220" s="818"/>
      <c r="V220" s="822"/>
      <c r="W220" s="822"/>
      <c r="X220" s="1207"/>
      <c r="Y220" s="106"/>
      <c r="Z220" s="106"/>
      <c r="AA220" s="106"/>
      <c r="AB220" s="106"/>
      <c r="AC220" s="106"/>
    </row>
    <row r="221" spans="1:29" ht="11.25">
      <c r="A221" s="2616"/>
      <c r="B221" s="199"/>
      <c r="C221" s="818"/>
      <c r="D221" s="822"/>
      <c r="E221" s="822"/>
      <c r="F221" s="822"/>
      <c r="G221" s="822"/>
      <c r="H221" s="822"/>
      <c r="I221" s="822"/>
      <c r="J221" s="822"/>
      <c r="K221" s="818"/>
      <c r="L221" s="822"/>
      <c r="M221" s="822"/>
      <c r="N221" s="821"/>
      <c r="O221" s="822"/>
      <c r="P221" s="822"/>
      <c r="Q221" s="818"/>
      <c r="R221" s="822"/>
      <c r="S221" s="822"/>
      <c r="T221" s="822"/>
      <c r="U221" s="818"/>
      <c r="V221" s="822"/>
      <c r="W221" s="822"/>
      <c r="X221" s="1207"/>
      <c r="Y221" s="106"/>
      <c r="Z221" s="106"/>
      <c r="AA221" s="106"/>
      <c r="AB221" s="106"/>
      <c r="AC221" s="106"/>
    </row>
    <row r="222" spans="1:29" ht="11.25">
      <c r="A222" s="64"/>
      <c r="B222" s="199"/>
      <c r="C222" s="818"/>
      <c r="D222" s="822"/>
      <c r="E222" s="822"/>
      <c r="F222" s="822"/>
      <c r="G222" s="822"/>
      <c r="H222" s="822"/>
      <c r="I222" s="822"/>
      <c r="J222" s="822"/>
      <c r="K222" s="818"/>
      <c r="L222" s="822"/>
      <c r="M222" s="822"/>
      <c r="N222" s="821"/>
      <c r="O222" s="822"/>
      <c r="P222" s="822"/>
      <c r="Q222" s="818"/>
      <c r="R222" s="822"/>
      <c r="S222" s="822"/>
      <c r="T222" s="822"/>
      <c r="U222" s="818"/>
      <c r="V222" s="822"/>
      <c r="W222" s="822"/>
      <c r="X222" s="1207"/>
      <c r="Y222" s="106"/>
      <c r="Z222" s="106"/>
      <c r="AA222" s="106"/>
      <c r="AB222" s="106"/>
      <c r="AC222" s="106"/>
    </row>
    <row r="223" spans="1:29" ht="11.25">
      <c r="A223" s="64"/>
      <c r="B223" s="199"/>
      <c r="C223" s="818"/>
      <c r="D223" s="822"/>
      <c r="E223" s="822"/>
      <c r="F223" s="822"/>
      <c r="G223" s="822"/>
      <c r="H223" s="822"/>
      <c r="I223" s="822"/>
      <c r="J223" s="822"/>
      <c r="K223" s="818"/>
      <c r="L223" s="822"/>
      <c r="M223" s="822"/>
      <c r="N223" s="821"/>
      <c r="O223" s="822"/>
      <c r="P223" s="822"/>
      <c r="Q223" s="818"/>
      <c r="R223" s="822"/>
      <c r="S223" s="822"/>
      <c r="T223" s="822"/>
      <c r="U223" s="818"/>
      <c r="V223" s="822"/>
      <c r="W223" s="822"/>
      <c r="X223" s="1207"/>
      <c r="Y223" s="106"/>
      <c r="Z223" s="106"/>
      <c r="AA223" s="106" t="s">
        <v>46</v>
      </c>
      <c r="AB223" s="106"/>
      <c r="AC223" s="106"/>
    </row>
    <row r="224" spans="1:29" ht="11.25">
      <c r="A224" s="64"/>
      <c r="B224" s="199"/>
      <c r="C224" s="818"/>
      <c r="D224" s="822"/>
      <c r="E224" s="822"/>
      <c r="F224" s="822"/>
      <c r="G224" s="822"/>
      <c r="H224" s="822"/>
      <c r="I224" s="822"/>
      <c r="J224" s="822"/>
      <c r="K224" s="818"/>
      <c r="L224" s="822"/>
      <c r="M224" s="822"/>
      <c r="N224" s="821"/>
      <c r="O224" s="822"/>
      <c r="P224" s="822"/>
      <c r="Q224" s="818"/>
      <c r="R224" s="822"/>
      <c r="S224" s="822"/>
      <c r="T224" s="822"/>
      <c r="U224" s="818"/>
      <c r="V224" s="822"/>
      <c r="W224" s="822"/>
      <c r="X224" s="1207"/>
      <c r="Y224" s="106"/>
      <c r="Z224" s="106"/>
      <c r="AA224" s="106"/>
      <c r="AB224" s="106"/>
      <c r="AC224" s="106"/>
    </row>
    <row r="225" spans="1:29" ht="11.25">
      <c r="A225" s="64"/>
      <c r="B225" s="199"/>
      <c r="C225" s="818"/>
      <c r="D225" s="822"/>
      <c r="E225" s="822"/>
      <c r="F225" s="822"/>
      <c r="G225" s="822"/>
      <c r="H225" s="822"/>
      <c r="I225" s="822"/>
      <c r="J225" s="822"/>
      <c r="K225" s="818"/>
      <c r="L225" s="822"/>
      <c r="M225" s="822"/>
      <c r="N225" s="821"/>
      <c r="O225" s="822"/>
      <c r="P225" s="822"/>
      <c r="Q225" s="818"/>
      <c r="R225" s="822"/>
      <c r="S225" s="822"/>
      <c r="T225" s="822"/>
      <c r="U225" s="818"/>
      <c r="V225" s="822"/>
      <c r="W225" s="822"/>
      <c r="X225" s="1207"/>
      <c r="Y225" s="106"/>
      <c r="Z225" s="106"/>
      <c r="AA225" s="106"/>
      <c r="AB225" s="106"/>
      <c r="AC225" s="106"/>
    </row>
    <row r="226" spans="1:29" ht="11.25">
      <c r="A226" s="64"/>
      <c r="B226" s="199"/>
      <c r="C226" s="818"/>
      <c r="D226" s="822"/>
      <c r="E226" s="822"/>
      <c r="F226" s="822"/>
      <c r="G226" s="822"/>
      <c r="H226" s="822"/>
      <c r="I226" s="822"/>
      <c r="J226" s="822"/>
      <c r="K226" s="818"/>
      <c r="L226" s="822"/>
      <c r="M226" s="822"/>
      <c r="N226" s="821"/>
      <c r="O226" s="822"/>
      <c r="P226" s="822"/>
      <c r="Q226" s="818"/>
      <c r="R226" s="822"/>
      <c r="S226" s="822"/>
      <c r="T226" s="822"/>
      <c r="U226" s="818"/>
      <c r="V226" s="822"/>
      <c r="W226" s="822"/>
      <c r="X226" s="1207"/>
      <c r="Y226" s="106"/>
      <c r="Z226" s="106"/>
      <c r="AA226" s="106"/>
      <c r="AB226" s="106"/>
      <c r="AC226" s="106"/>
    </row>
    <row r="227" spans="1:25" s="85" customFormat="1" ht="11.25">
      <c r="A227" s="2625"/>
      <c r="B227" s="2624"/>
      <c r="C227" s="821"/>
      <c r="D227" s="821"/>
      <c r="E227" s="821"/>
      <c r="F227" s="821"/>
      <c r="G227" s="821"/>
      <c r="H227" s="821"/>
      <c r="I227" s="821"/>
      <c r="J227" s="821"/>
      <c r="K227" s="821"/>
      <c r="L227" s="821"/>
      <c r="M227" s="821"/>
      <c r="N227" s="821"/>
      <c r="O227" s="821"/>
      <c r="P227" s="821"/>
      <c r="Q227" s="821"/>
      <c r="R227" s="821"/>
      <c r="S227" s="821"/>
      <c r="T227" s="821"/>
      <c r="U227" s="821"/>
      <c r="V227" s="821"/>
      <c r="W227" s="821"/>
      <c r="X227" s="2626"/>
      <c r="Y227" s="107"/>
    </row>
    <row r="228" spans="1:25" ht="12.75" customHeight="1">
      <c r="A228" s="83"/>
      <c r="B228" s="201"/>
      <c r="C228" s="822"/>
      <c r="D228" s="822"/>
      <c r="E228" s="822"/>
      <c r="F228" s="822"/>
      <c r="G228" s="822"/>
      <c r="H228" s="822"/>
      <c r="I228" s="822"/>
      <c r="J228" s="822"/>
      <c r="K228" s="822"/>
      <c r="L228" s="822"/>
      <c r="M228" s="822"/>
      <c r="N228" s="822"/>
      <c r="O228" s="822"/>
      <c r="P228" s="822"/>
      <c r="Q228" s="822"/>
      <c r="R228" s="822"/>
      <c r="S228" s="822"/>
      <c r="T228" s="822"/>
      <c r="U228" s="822"/>
      <c r="V228" s="822"/>
      <c r="W228" s="822"/>
      <c r="X228" s="1207"/>
      <c r="Y228" s="106"/>
    </row>
    <row r="229" spans="1:25" ht="12.75" customHeight="1">
      <c r="A229" s="64"/>
      <c r="B229" s="201"/>
      <c r="C229" s="822"/>
      <c r="D229" s="822"/>
      <c r="E229" s="822"/>
      <c r="F229" s="822"/>
      <c r="G229" s="822"/>
      <c r="H229" s="822"/>
      <c r="I229" s="822"/>
      <c r="J229" s="822"/>
      <c r="K229" s="822"/>
      <c r="L229" s="822"/>
      <c r="M229" s="822"/>
      <c r="N229" s="822"/>
      <c r="O229" s="822"/>
      <c r="P229" s="822"/>
      <c r="Q229" s="822"/>
      <c r="R229" s="822"/>
      <c r="S229" s="822"/>
      <c r="T229" s="822"/>
      <c r="U229" s="822"/>
      <c r="V229" s="822"/>
      <c r="W229" s="822"/>
      <c r="X229" s="1207"/>
      <c r="Y229" s="106"/>
    </row>
    <row r="230" spans="1:25" ht="12.75" customHeight="1">
      <c r="A230" s="64"/>
      <c r="B230" s="201"/>
      <c r="C230" s="822"/>
      <c r="D230" s="822"/>
      <c r="E230" s="822"/>
      <c r="F230" s="822"/>
      <c r="G230" s="822"/>
      <c r="H230" s="822"/>
      <c r="I230" s="822"/>
      <c r="J230" s="822"/>
      <c r="K230" s="822"/>
      <c r="L230" s="822"/>
      <c r="M230" s="822"/>
      <c r="N230" s="822"/>
      <c r="O230" s="822"/>
      <c r="P230" s="822"/>
      <c r="Q230" s="822"/>
      <c r="R230" s="822"/>
      <c r="S230" s="822"/>
      <c r="T230" s="822"/>
      <c r="U230" s="822"/>
      <c r="V230" s="822"/>
      <c r="W230" s="822"/>
      <c r="X230" s="1207"/>
      <c r="Y230" s="106"/>
    </row>
    <row r="231" spans="1:25" ht="12.75" customHeight="1">
      <c r="A231" s="64"/>
      <c r="B231" s="201"/>
      <c r="C231" s="822"/>
      <c r="D231" s="822"/>
      <c r="E231" s="822"/>
      <c r="F231" s="822"/>
      <c r="G231" s="822"/>
      <c r="H231" s="822"/>
      <c r="I231" s="822"/>
      <c r="J231" s="822"/>
      <c r="K231" s="822"/>
      <c r="L231" s="822"/>
      <c r="M231" s="822"/>
      <c r="N231" s="822"/>
      <c r="O231" s="822"/>
      <c r="P231" s="822"/>
      <c r="Q231" s="822"/>
      <c r="R231" s="822"/>
      <c r="S231" s="822"/>
      <c r="T231" s="822"/>
      <c r="U231" s="822"/>
      <c r="V231" s="822"/>
      <c r="W231" s="822"/>
      <c r="X231" s="1207"/>
      <c r="Y231" s="106"/>
    </row>
    <row r="232" spans="1:25" ht="12.75" customHeight="1">
      <c r="A232" s="64"/>
      <c r="B232" s="201"/>
      <c r="C232" s="819"/>
      <c r="D232" s="819"/>
      <c r="E232" s="819"/>
      <c r="F232" s="819"/>
      <c r="G232" s="819"/>
      <c r="H232" s="819"/>
      <c r="I232" s="819"/>
      <c r="J232" s="819"/>
      <c r="K232" s="819"/>
      <c r="L232" s="819"/>
      <c r="M232" s="819"/>
      <c r="N232" s="819"/>
      <c r="O232" s="819"/>
      <c r="P232" s="819"/>
      <c r="Q232" s="819"/>
      <c r="R232" s="819"/>
      <c r="S232" s="819"/>
      <c r="T232" s="819"/>
      <c r="U232" s="819"/>
      <c r="V232" s="819"/>
      <c r="W232" s="819"/>
      <c r="X232" s="2627"/>
      <c r="Y232" s="106"/>
    </row>
    <row r="233" spans="1:25" ht="12.75" customHeight="1">
      <c r="A233" s="64"/>
      <c r="B233" s="201"/>
      <c r="C233" s="822"/>
      <c r="D233" s="822"/>
      <c r="E233" s="822"/>
      <c r="F233" s="822"/>
      <c r="G233" s="822"/>
      <c r="H233" s="822"/>
      <c r="I233" s="822"/>
      <c r="J233" s="822"/>
      <c r="K233" s="822"/>
      <c r="L233" s="822"/>
      <c r="M233" s="822"/>
      <c r="N233" s="822"/>
      <c r="O233" s="822"/>
      <c r="P233" s="822"/>
      <c r="Q233" s="822"/>
      <c r="R233" s="822"/>
      <c r="S233" s="822"/>
      <c r="T233" s="822"/>
      <c r="U233" s="822"/>
      <c r="V233" s="822"/>
      <c r="W233" s="822"/>
      <c r="X233" s="1207"/>
      <c r="Y233" s="106"/>
    </row>
    <row r="234" spans="1:25" ht="12.75" customHeight="1">
      <c r="A234" s="64"/>
      <c r="B234" s="201"/>
      <c r="C234" s="822"/>
      <c r="D234" s="822"/>
      <c r="E234" s="822"/>
      <c r="F234" s="822"/>
      <c r="G234" s="822"/>
      <c r="H234" s="822"/>
      <c r="I234" s="822"/>
      <c r="J234" s="822"/>
      <c r="K234" s="822"/>
      <c r="L234" s="822"/>
      <c r="M234" s="822"/>
      <c r="N234" s="822"/>
      <c r="O234" s="822"/>
      <c r="P234" s="822"/>
      <c r="Q234" s="822"/>
      <c r="R234" s="822"/>
      <c r="S234" s="822"/>
      <c r="T234" s="822"/>
      <c r="U234" s="822"/>
      <c r="V234" s="822"/>
      <c r="W234" s="822"/>
      <c r="X234" s="1207"/>
      <c r="Y234" s="106"/>
    </row>
    <row r="235" spans="1:25" ht="12.75" customHeight="1">
      <c r="A235" s="64"/>
      <c r="B235" s="199"/>
      <c r="C235" s="822"/>
      <c r="D235" s="822"/>
      <c r="E235" s="822"/>
      <c r="F235" s="822"/>
      <c r="G235" s="822"/>
      <c r="H235" s="822"/>
      <c r="I235" s="822"/>
      <c r="J235" s="822"/>
      <c r="K235" s="822"/>
      <c r="L235" s="822"/>
      <c r="M235" s="822"/>
      <c r="N235" s="822"/>
      <c r="O235" s="822"/>
      <c r="P235" s="822"/>
      <c r="Q235" s="822"/>
      <c r="R235" s="822"/>
      <c r="S235" s="822"/>
      <c r="T235" s="822"/>
      <c r="U235" s="822"/>
      <c r="V235" s="822"/>
      <c r="W235" s="822"/>
      <c r="X235" s="1207"/>
      <c r="Y235" s="106"/>
    </row>
    <row r="236" spans="1:25" ht="3" customHeight="1">
      <c r="A236" s="83"/>
      <c r="B236" s="199"/>
      <c r="C236" s="818"/>
      <c r="D236" s="822"/>
      <c r="E236" s="822"/>
      <c r="F236" s="822"/>
      <c r="G236" s="822"/>
      <c r="H236" s="822"/>
      <c r="I236" s="822"/>
      <c r="J236" s="822"/>
      <c r="K236" s="821"/>
      <c r="L236" s="822"/>
      <c r="M236" s="822"/>
      <c r="N236" s="821"/>
      <c r="O236" s="822"/>
      <c r="P236" s="822"/>
      <c r="Q236" s="818"/>
      <c r="R236" s="822"/>
      <c r="S236" s="822"/>
      <c r="T236" s="822"/>
      <c r="U236" s="818"/>
      <c r="V236" s="822"/>
      <c r="W236" s="822"/>
      <c r="X236" s="1207"/>
      <c r="Y236" s="106"/>
    </row>
    <row r="237" spans="1:25" s="85" customFormat="1" ht="3" customHeight="1">
      <c r="A237" s="83"/>
      <c r="B237" s="199"/>
      <c r="C237" s="818"/>
      <c r="D237" s="822"/>
      <c r="E237" s="822"/>
      <c r="F237" s="822"/>
      <c r="G237" s="822"/>
      <c r="H237" s="822"/>
      <c r="I237" s="822"/>
      <c r="J237" s="822"/>
      <c r="K237" s="821"/>
      <c r="L237" s="822"/>
      <c r="M237" s="822"/>
      <c r="N237" s="821"/>
      <c r="O237" s="822"/>
      <c r="P237" s="822"/>
      <c r="Q237" s="818"/>
      <c r="R237" s="822"/>
      <c r="S237" s="822"/>
      <c r="T237" s="822"/>
      <c r="U237" s="818"/>
      <c r="V237" s="822"/>
      <c r="W237" s="822"/>
      <c r="X237" s="1207"/>
      <c r="Y237" s="107"/>
    </row>
    <row r="238" spans="1:25" ht="11.25">
      <c r="A238" s="65"/>
      <c r="B238" s="2624"/>
      <c r="C238" s="823"/>
      <c r="D238" s="823"/>
      <c r="E238" s="823"/>
      <c r="F238" s="823"/>
      <c r="G238" s="823"/>
      <c r="H238" s="823"/>
      <c r="I238" s="823"/>
      <c r="J238" s="823"/>
      <c r="K238" s="823"/>
      <c r="L238" s="823"/>
      <c r="M238" s="823"/>
      <c r="N238" s="823"/>
      <c r="O238" s="823"/>
      <c r="P238" s="823"/>
      <c r="Q238" s="823"/>
      <c r="R238" s="823"/>
      <c r="S238" s="823"/>
      <c r="T238" s="823"/>
      <c r="U238" s="823"/>
      <c r="V238" s="823"/>
      <c r="W238" s="823"/>
      <c r="X238" s="1247"/>
      <c r="Y238" s="106"/>
    </row>
    <row r="239" spans="1:25" ht="12.75" customHeight="1">
      <c r="A239" s="83"/>
      <c r="B239" s="201"/>
      <c r="C239" s="819"/>
      <c r="D239" s="819"/>
      <c r="E239" s="819"/>
      <c r="F239" s="819"/>
      <c r="G239" s="819"/>
      <c r="H239" s="819"/>
      <c r="I239" s="819"/>
      <c r="J239" s="819"/>
      <c r="K239" s="819"/>
      <c r="L239" s="819"/>
      <c r="M239" s="819"/>
      <c r="N239" s="819"/>
      <c r="O239" s="819"/>
      <c r="P239" s="819"/>
      <c r="Q239" s="819"/>
      <c r="R239" s="819"/>
      <c r="S239" s="819"/>
      <c r="T239" s="819"/>
      <c r="U239" s="819"/>
      <c r="V239" s="819"/>
      <c r="W239" s="819"/>
      <c r="X239" s="2627"/>
      <c r="Y239" s="106"/>
    </row>
    <row r="240" spans="1:25" ht="12.75" customHeight="1">
      <c r="A240" s="64"/>
      <c r="B240" s="201"/>
      <c r="C240" s="819"/>
      <c r="D240" s="819"/>
      <c r="E240" s="819"/>
      <c r="F240" s="819"/>
      <c r="G240" s="819"/>
      <c r="H240" s="819"/>
      <c r="I240" s="819"/>
      <c r="J240" s="819"/>
      <c r="K240" s="819"/>
      <c r="L240" s="819"/>
      <c r="M240" s="819"/>
      <c r="N240" s="819"/>
      <c r="O240" s="819"/>
      <c r="P240" s="819"/>
      <c r="Q240" s="819"/>
      <c r="R240" s="819"/>
      <c r="S240" s="819"/>
      <c r="T240" s="819"/>
      <c r="U240" s="819"/>
      <c r="V240" s="819"/>
      <c r="W240" s="819"/>
      <c r="X240" s="2627"/>
      <c r="Y240" s="106"/>
    </row>
    <row r="241" spans="1:25" ht="12.75" customHeight="1">
      <c r="A241" s="64"/>
      <c r="B241" s="201"/>
      <c r="C241" s="819"/>
      <c r="D241" s="819"/>
      <c r="E241" s="819"/>
      <c r="F241" s="819"/>
      <c r="G241" s="819"/>
      <c r="H241" s="819"/>
      <c r="I241" s="819"/>
      <c r="J241" s="819"/>
      <c r="K241" s="819"/>
      <c r="L241" s="819"/>
      <c r="M241" s="819"/>
      <c r="N241" s="819"/>
      <c r="O241" s="819"/>
      <c r="P241" s="819"/>
      <c r="Q241" s="819"/>
      <c r="R241" s="819"/>
      <c r="S241" s="819"/>
      <c r="T241" s="819"/>
      <c r="U241" s="819"/>
      <c r="V241" s="819"/>
      <c r="W241" s="819"/>
      <c r="X241" s="2627"/>
      <c r="Y241" s="106"/>
    </row>
    <row r="242" spans="1:25" ht="12.75" customHeight="1">
      <c r="A242" s="64"/>
      <c r="B242" s="201"/>
      <c r="C242" s="819"/>
      <c r="D242" s="819"/>
      <c r="E242" s="819"/>
      <c r="F242" s="819"/>
      <c r="G242" s="819"/>
      <c r="H242" s="819"/>
      <c r="I242" s="819"/>
      <c r="J242" s="819"/>
      <c r="K242" s="819"/>
      <c r="L242" s="819"/>
      <c r="M242" s="819"/>
      <c r="N242" s="819"/>
      <c r="O242" s="819"/>
      <c r="P242" s="819"/>
      <c r="Q242" s="819"/>
      <c r="R242" s="819"/>
      <c r="S242" s="819"/>
      <c r="T242" s="819"/>
      <c r="U242" s="819"/>
      <c r="V242" s="819"/>
      <c r="W242" s="819"/>
      <c r="X242" s="2627"/>
      <c r="Y242" s="106"/>
    </row>
    <row r="243" spans="1:25" ht="12.75" customHeight="1">
      <c r="A243" s="64"/>
      <c r="B243" s="201"/>
      <c r="C243" s="819"/>
      <c r="D243" s="819"/>
      <c r="E243" s="819"/>
      <c r="F243" s="819"/>
      <c r="G243" s="819"/>
      <c r="H243" s="819"/>
      <c r="I243" s="819"/>
      <c r="J243" s="819"/>
      <c r="K243" s="819"/>
      <c r="L243" s="819"/>
      <c r="M243" s="819"/>
      <c r="N243" s="819"/>
      <c r="O243" s="819"/>
      <c r="P243" s="819"/>
      <c r="Q243" s="819"/>
      <c r="R243" s="819"/>
      <c r="S243" s="819"/>
      <c r="T243" s="819"/>
      <c r="U243" s="819"/>
      <c r="V243" s="819"/>
      <c r="W243" s="819"/>
      <c r="X243" s="2627"/>
      <c r="Y243" s="106"/>
    </row>
    <row r="244" spans="1:24" s="106" customFormat="1" ht="12.75" customHeight="1">
      <c r="A244" s="64"/>
      <c r="B244" s="201"/>
      <c r="C244" s="819"/>
      <c r="D244" s="819"/>
      <c r="E244" s="819"/>
      <c r="F244" s="819"/>
      <c r="G244" s="819"/>
      <c r="H244" s="819"/>
      <c r="I244" s="819"/>
      <c r="J244" s="819"/>
      <c r="K244" s="819"/>
      <c r="L244" s="819"/>
      <c r="M244" s="819"/>
      <c r="N244" s="819"/>
      <c r="O244" s="819"/>
      <c r="P244" s="819"/>
      <c r="Q244" s="819"/>
      <c r="R244" s="819"/>
      <c r="S244" s="819"/>
      <c r="T244" s="819"/>
      <c r="U244" s="819"/>
      <c r="V244" s="819"/>
      <c r="W244" s="819"/>
      <c r="X244" s="2627"/>
    </row>
    <row r="245" spans="1:25" ht="12.75" customHeight="1">
      <c r="A245" s="64"/>
      <c r="B245" s="201"/>
      <c r="C245" s="819"/>
      <c r="D245" s="819"/>
      <c r="E245" s="819"/>
      <c r="F245" s="819"/>
      <c r="G245" s="819"/>
      <c r="H245" s="819"/>
      <c r="I245" s="819"/>
      <c r="J245" s="819"/>
      <c r="K245" s="819"/>
      <c r="L245" s="819"/>
      <c r="M245" s="819"/>
      <c r="N245" s="819"/>
      <c r="O245" s="819"/>
      <c r="P245" s="819"/>
      <c r="Q245" s="819"/>
      <c r="R245" s="819"/>
      <c r="S245" s="819"/>
      <c r="T245" s="819"/>
      <c r="U245" s="819"/>
      <c r="V245" s="819"/>
      <c r="W245" s="819"/>
      <c r="X245" s="2627"/>
      <c r="Y245" s="106"/>
    </row>
    <row r="246" spans="1:25" ht="12.75" customHeight="1">
      <c r="A246" s="64"/>
      <c r="B246" s="199"/>
      <c r="C246" s="819"/>
      <c r="D246" s="819"/>
      <c r="E246" s="819"/>
      <c r="F246" s="819"/>
      <c r="G246" s="819"/>
      <c r="H246" s="819"/>
      <c r="I246" s="819"/>
      <c r="J246" s="819"/>
      <c r="K246" s="819"/>
      <c r="L246" s="819"/>
      <c r="M246" s="819"/>
      <c r="N246" s="819"/>
      <c r="O246" s="819"/>
      <c r="P246" s="819"/>
      <c r="Q246" s="819"/>
      <c r="R246" s="819"/>
      <c r="S246" s="819"/>
      <c r="T246" s="819"/>
      <c r="U246" s="819"/>
      <c r="V246" s="819"/>
      <c r="W246" s="819"/>
      <c r="X246" s="2627"/>
      <c r="Y246" s="106"/>
    </row>
    <row r="247" spans="1:25" ht="3" customHeight="1">
      <c r="A247" s="64"/>
      <c r="B247" s="199"/>
      <c r="C247" s="819"/>
      <c r="D247" s="819"/>
      <c r="E247" s="818"/>
      <c r="F247" s="819"/>
      <c r="G247" s="819"/>
      <c r="H247" s="819"/>
      <c r="I247" s="819"/>
      <c r="J247" s="819"/>
      <c r="K247" s="819"/>
      <c r="L247" s="819"/>
      <c r="M247" s="823"/>
      <c r="N247" s="819"/>
      <c r="O247" s="819"/>
      <c r="P247" s="823"/>
      <c r="Q247" s="819"/>
      <c r="R247" s="819"/>
      <c r="S247" s="823"/>
      <c r="T247" s="819"/>
      <c r="U247" s="819"/>
      <c r="V247" s="819"/>
      <c r="W247" s="823"/>
      <c r="X247" s="2627"/>
      <c r="Y247" s="106"/>
    </row>
    <row r="248" spans="1:25" ht="24.75" customHeight="1">
      <c r="A248" s="106"/>
      <c r="B248" s="106"/>
      <c r="C248" s="2628"/>
      <c r="D248" s="2628"/>
      <c r="E248" s="2628"/>
      <c r="F248" s="2628"/>
      <c r="G248" s="2628"/>
      <c r="H248" s="2628"/>
      <c r="I248" s="2628"/>
      <c r="J248" s="2628"/>
      <c r="K248" s="2628"/>
      <c r="L248" s="2628"/>
      <c r="M248" s="2628"/>
      <c r="N248" s="2628"/>
      <c r="O248" s="2628"/>
      <c r="P248" s="2628"/>
      <c r="Q248" s="2628"/>
      <c r="R248" s="2628"/>
      <c r="S248" s="2628"/>
      <c r="T248" s="2628"/>
      <c r="U248" s="2628"/>
      <c r="V248" s="2628"/>
      <c r="W248" s="2628"/>
      <c r="X248" s="2627"/>
      <c r="Y248" s="106"/>
    </row>
    <row r="249" spans="1:25" ht="11.25">
      <c r="A249" s="804"/>
      <c r="B249" s="106"/>
      <c r="C249" s="2628"/>
      <c r="D249" s="2628"/>
      <c r="E249" s="2628"/>
      <c r="F249" s="2628"/>
      <c r="G249" s="2628"/>
      <c r="H249" s="2628"/>
      <c r="I249" s="2628"/>
      <c r="J249" s="2628"/>
      <c r="K249" s="2628"/>
      <c r="L249" s="2628"/>
      <c r="M249" s="2628"/>
      <c r="N249" s="2628"/>
      <c r="O249" s="2628"/>
      <c r="P249" s="2628"/>
      <c r="Q249" s="2628"/>
      <c r="R249" s="2628"/>
      <c r="S249" s="2628"/>
      <c r="T249" s="2628"/>
      <c r="U249" s="2628"/>
      <c r="V249" s="2628"/>
      <c r="W249" s="2628"/>
      <c r="X249" s="2627"/>
      <c r="Y249" s="106"/>
    </row>
    <row r="250" spans="1:25" ht="11.25">
      <c r="A250" s="83"/>
      <c r="B250" s="106"/>
      <c r="C250" s="2628"/>
      <c r="D250" s="2628"/>
      <c r="E250" s="2628"/>
      <c r="F250" s="2628"/>
      <c r="G250" s="2628"/>
      <c r="H250" s="2628"/>
      <c r="I250" s="2628"/>
      <c r="J250" s="2628"/>
      <c r="K250" s="2628"/>
      <c r="L250" s="2628"/>
      <c r="M250" s="2628"/>
      <c r="N250" s="2628"/>
      <c r="O250" s="2628"/>
      <c r="P250" s="2628"/>
      <c r="Q250" s="2628"/>
      <c r="R250" s="2628"/>
      <c r="S250" s="2628"/>
      <c r="T250" s="2628"/>
      <c r="U250" s="2628"/>
      <c r="V250" s="2628"/>
      <c r="W250" s="2628"/>
      <c r="X250" s="2627"/>
      <c r="Y250" s="106"/>
    </row>
    <row r="251" spans="1:119" ht="11.25">
      <c r="A251" s="83"/>
      <c r="B251" s="106"/>
      <c r="C251" s="2628"/>
      <c r="D251" s="2628"/>
      <c r="E251" s="2628"/>
      <c r="F251" s="2628"/>
      <c r="G251" s="2628"/>
      <c r="H251" s="2628"/>
      <c r="I251" s="2628"/>
      <c r="J251" s="2628"/>
      <c r="K251" s="2628"/>
      <c r="L251" s="2628"/>
      <c r="M251" s="2628"/>
      <c r="N251" s="2628"/>
      <c r="O251" s="2628"/>
      <c r="P251" s="2628"/>
      <c r="Q251" s="2628"/>
      <c r="R251" s="2628"/>
      <c r="S251" s="2628"/>
      <c r="T251" s="2628"/>
      <c r="U251" s="2628"/>
      <c r="V251" s="2628"/>
      <c r="W251" s="2628"/>
      <c r="X251" s="2627"/>
      <c r="Y251" s="311"/>
      <c r="Z251" s="760">
        <f aca="true" t="shared" si="0" ref="Z251:AJ251">SUM(Z228:Z235)</f>
        <v>0</v>
      </c>
      <c r="AA251" s="760">
        <f t="shared" si="0"/>
        <v>0</v>
      </c>
      <c r="AB251" s="760">
        <f t="shared" si="0"/>
        <v>0</v>
      </c>
      <c r="AC251" s="760">
        <f t="shared" si="0"/>
        <v>0</v>
      </c>
      <c r="AD251" s="760">
        <f t="shared" si="0"/>
        <v>0</v>
      </c>
      <c r="AE251" s="760">
        <f t="shared" si="0"/>
        <v>0</v>
      </c>
      <c r="AF251" s="760">
        <f t="shared" si="0"/>
        <v>0</v>
      </c>
      <c r="AG251" s="760">
        <f t="shared" si="0"/>
        <v>0</v>
      </c>
      <c r="AH251" s="760">
        <f t="shared" si="0"/>
        <v>0</v>
      </c>
      <c r="AI251" s="760">
        <f t="shared" si="0"/>
        <v>0</v>
      </c>
      <c r="AJ251" s="760">
        <f t="shared" si="0"/>
        <v>0</v>
      </c>
      <c r="AK251" s="760">
        <f aca="true" t="shared" si="1" ref="AK251:AZ251">SUM(AK228:AK235)</f>
        <v>0</v>
      </c>
      <c r="AL251" s="760">
        <f t="shared" si="1"/>
        <v>0</v>
      </c>
      <c r="AM251" s="760">
        <f t="shared" si="1"/>
        <v>0</v>
      </c>
      <c r="AN251" s="760">
        <f t="shared" si="1"/>
        <v>0</v>
      </c>
      <c r="AO251" s="760">
        <f t="shared" si="1"/>
        <v>0</v>
      </c>
      <c r="AP251" s="760">
        <f t="shared" si="1"/>
        <v>0</v>
      </c>
      <c r="AQ251" s="760">
        <f t="shared" si="1"/>
        <v>0</v>
      </c>
      <c r="AR251" s="760">
        <f t="shared" si="1"/>
        <v>0</v>
      </c>
      <c r="AS251" s="760">
        <f t="shared" si="1"/>
        <v>0</v>
      </c>
      <c r="AT251" s="760">
        <f t="shared" si="1"/>
        <v>0</v>
      </c>
      <c r="AU251" s="760">
        <f t="shared" si="1"/>
        <v>0</v>
      </c>
      <c r="AV251" s="760">
        <f t="shared" si="1"/>
        <v>0</v>
      </c>
      <c r="AW251" s="760">
        <f t="shared" si="1"/>
        <v>0</v>
      </c>
      <c r="AX251" s="760">
        <f t="shared" si="1"/>
        <v>0</v>
      </c>
      <c r="AY251" s="760">
        <f t="shared" si="1"/>
        <v>0</v>
      </c>
      <c r="AZ251" s="760">
        <f t="shared" si="1"/>
        <v>0</v>
      </c>
      <c r="BA251" s="760">
        <f aca="true" t="shared" si="2" ref="BA251:BP251">SUM(BA228:BA235)</f>
        <v>0</v>
      </c>
      <c r="BB251" s="760">
        <f t="shared" si="2"/>
        <v>0</v>
      </c>
      <c r="BC251" s="760">
        <f t="shared" si="2"/>
        <v>0</v>
      </c>
      <c r="BD251" s="760">
        <f t="shared" si="2"/>
        <v>0</v>
      </c>
      <c r="BE251" s="760">
        <f t="shared" si="2"/>
        <v>0</v>
      </c>
      <c r="BF251" s="760">
        <f t="shared" si="2"/>
        <v>0</v>
      </c>
      <c r="BG251" s="760">
        <f t="shared" si="2"/>
        <v>0</v>
      </c>
      <c r="BH251" s="760">
        <f t="shared" si="2"/>
        <v>0</v>
      </c>
      <c r="BI251" s="760">
        <f t="shared" si="2"/>
        <v>0</v>
      </c>
      <c r="BJ251" s="760">
        <f t="shared" si="2"/>
        <v>0</v>
      </c>
      <c r="BK251" s="760">
        <f t="shared" si="2"/>
        <v>0</v>
      </c>
      <c r="BL251" s="760">
        <f t="shared" si="2"/>
        <v>0</v>
      </c>
      <c r="BM251" s="760">
        <f t="shared" si="2"/>
        <v>0</v>
      </c>
      <c r="BN251" s="760">
        <f t="shared" si="2"/>
        <v>0</v>
      </c>
      <c r="BO251" s="760">
        <f t="shared" si="2"/>
        <v>0</v>
      </c>
      <c r="BP251" s="760">
        <f t="shared" si="2"/>
        <v>0</v>
      </c>
      <c r="BQ251" s="760">
        <f aca="true" t="shared" si="3" ref="BQ251:CF251">SUM(BQ228:BQ235)</f>
        <v>0</v>
      </c>
      <c r="BR251" s="760">
        <f t="shared" si="3"/>
        <v>0</v>
      </c>
      <c r="BS251" s="760">
        <f t="shared" si="3"/>
        <v>0</v>
      </c>
      <c r="BT251" s="760">
        <f t="shared" si="3"/>
        <v>0</v>
      </c>
      <c r="BU251" s="760">
        <f t="shared" si="3"/>
        <v>0</v>
      </c>
      <c r="BV251" s="760">
        <f t="shared" si="3"/>
        <v>0</v>
      </c>
      <c r="BW251" s="760">
        <f t="shared" si="3"/>
        <v>0</v>
      </c>
      <c r="BX251" s="760">
        <f t="shared" si="3"/>
        <v>0</v>
      </c>
      <c r="BY251" s="760">
        <f t="shared" si="3"/>
        <v>0</v>
      </c>
      <c r="BZ251" s="760">
        <f t="shared" si="3"/>
        <v>0</v>
      </c>
      <c r="CA251" s="760">
        <f t="shared" si="3"/>
        <v>0</v>
      </c>
      <c r="CB251" s="760">
        <f t="shared" si="3"/>
        <v>0</v>
      </c>
      <c r="CC251" s="760">
        <f t="shared" si="3"/>
        <v>0</v>
      </c>
      <c r="CD251" s="760">
        <f t="shared" si="3"/>
        <v>0</v>
      </c>
      <c r="CE251" s="760">
        <f t="shared" si="3"/>
        <v>0</v>
      </c>
      <c r="CF251" s="760">
        <f t="shared" si="3"/>
        <v>0</v>
      </c>
      <c r="CG251" s="760">
        <f aca="true" t="shared" si="4" ref="CG251:CV251">SUM(CG228:CG235)</f>
        <v>0</v>
      </c>
      <c r="CH251" s="760">
        <f t="shared" si="4"/>
        <v>0</v>
      </c>
      <c r="CI251" s="760">
        <f t="shared" si="4"/>
        <v>0</v>
      </c>
      <c r="CJ251" s="760">
        <f t="shared" si="4"/>
        <v>0</v>
      </c>
      <c r="CK251" s="760">
        <f t="shared" si="4"/>
        <v>0</v>
      </c>
      <c r="CL251" s="760">
        <f t="shared" si="4"/>
        <v>0</v>
      </c>
      <c r="CM251" s="760">
        <f t="shared" si="4"/>
        <v>0</v>
      </c>
      <c r="CN251" s="760">
        <f t="shared" si="4"/>
        <v>0</v>
      </c>
      <c r="CO251" s="760">
        <f t="shared" si="4"/>
        <v>0</v>
      </c>
      <c r="CP251" s="760">
        <f t="shared" si="4"/>
        <v>0</v>
      </c>
      <c r="CQ251" s="760">
        <f t="shared" si="4"/>
        <v>0</v>
      </c>
      <c r="CR251" s="760">
        <f t="shared" si="4"/>
        <v>0</v>
      </c>
      <c r="CS251" s="760">
        <f t="shared" si="4"/>
        <v>0</v>
      </c>
      <c r="CT251" s="760">
        <f t="shared" si="4"/>
        <v>0</v>
      </c>
      <c r="CU251" s="760">
        <f t="shared" si="4"/>
        <v>0</v>
      </c>
      <c r="CV251" s="760">
        <f t="shared" si="4"/>
        <v>0</v>
      </c>
      <c r="CW251" s="760">
        <f aca="true" t="shared" si="5" ref="CW251:DL251">SUM(CW228:CW235)</f>
        <v>0</v>
      </c>
      <c r="CX251" s="760">
        <f t="shared" si="5"/>
        <v>0</v>
      </c>
      <c r="CY251" s="760">
        <f t="shared" si="5"/>
        <v>0</v>
      </c>
      <c r="CZ251" s="760">
        <f t="shared" si="5"/>
        <v>0</v>
      </c>
      <c r="DA251" s="760">
        <f t="shared" si="5"/>
        <v>0</v>
      </c>
      <c r="DB251" s="760">
        <f t="shared" si="5"/>
        <v>0</v>
      </c>
      <c r="DC251" s="760">
        <f t="shared" si="5"/>
        <v>0</v>
      </c>
      <c r="DD251" s="760">
        <f t="shared" si="5"/>
        <v>0</v>
      </c>
      <c r="DE251" s="760">
        <f t="shared" si="5"/>
        <v>0</v>
      </c>
      <c r="DF251" s="760">
        <f t="shared" si="5"/>
        <v>0</v>
      </c>
      <c r="DG251" s="760">
        <f t="shared" si="5"/>
        <v>0</v>
      </c>
      <c r="DH251" s="760">
        <f t="shared" si="5"/>
        <v>0</v>
      </c>
      <c r="DI251" s="760">
        <f t="shared" si="5"/>
        <v>0</v>
      </c>
      <c r="DJ251" s="760">
        <f t="shared" si="5"/>
        <v>0</v>
      </c>
      <c r="DK251" s="760">
        <f t="shared" si="5"/>
        <v>0</v>
      </c>
      <c r="DL251" s="760">
        <f t="shared" si="5"/>
        <v>0</v>
      </c>
      <c r="DM251" s="760">
        <f>SUM(DM228:DM235)</f>
        <v>0</v>
      </c>
      <c r="DN251" s="760">
        <f>SUM(DN228:DN235)</f>
        <v>0</v>
      </c>
      <c r="DO251" s="760">
        <f>SUM(DO228:DO235)</f>
        <v>0</v>
      </c>
    </row>
    <row r="252" spans="1:119" ht="11.25">
      <c r="A252" s="83"/>
      <c r="B252" s="106"/>
      <c r="C252" s="2628"/>
      <c r="D252" s="2628"/>
      <c r="E252" s="2628"/>
      <c r="F252" s="2628"/>
      <c r="G252" s="2628"/>
      <c r="H252" s="2628"/>
      <c r="I252" s="2628"/>
      <c r="J252" s="2628"/>
      <c r="K252" s="2628"/>
      <c r="L252" s="2628"/>
      <c r="M252" s="2628"/>
      <c r="N252" s="2628"/>
      <c r="O252" s="2628"/>
      <c r="P252" s="2628"/>
      <c r="Q252" s="2628"/>
      <c r="R252" s="2628"/>
      <c r="S252" s="2628"/>
      <c r="T252" s="2628"/>
      <c r="U252" s="2628"/>
      <c r="V252" s="2628"/>
      <c r="W252" s="2628"/>
      <c r="X252" s="2627"/>
      <c r="Y252" s="311"/>
      <c r="Z252" s="760">
        <f aca="true" t="shared" si="6" ref="Z252:AM252">SUM(Z239:Z246)</f>
        <v>0</v>
      </c>
      <c r="AA252" s="760">
        <f t="shared" si="6"/>
        <v>0</v>
      </c>
      <c r="AB252" s="760">
        <f t="shared" si="6"/>
        <v>0</v>
      </c>
      <c r="AC252" s="760">
        <f t="shared" si="6"/>
        <v>0</v>
      </c>
      <c r="AD252" s="760">
        <f t="shared" si="6"/>
        <v>0</v>
      </c>
      <c r="AE252" s="760">
        <f t="shared" si="6"/>
        <v>0</v>
      </c>
      <c r="AF252" s="760">
        <f t="shared" si="6"/>
        <v>0</v>
      </c>
      <c r="AG252" s="760">
        <f t="shared" si="6"/>
        <v>0</v>
      </c>
      <c r="AH252" s="760">
        <f t="shared" si="6"/>
        <v>0</v>
      </c>
      <c r="AI252" s="760">
        <f t="shared" si="6"/>
        <v>0</v>
      </c>
      <c r="AJ252" s="760">
        <f t="shared" si="6"/>
        <v>0</v>
      </c>
      <c r="AK252" s="760">
        <f t="shared" si="6"/>
        <v>0</v>
      </c>
      <c r="AL252" s="760">
        <f t="shared" si="6"/>
        <v>0</v>
      </c>
      <c r="AM252" s="760">
        <f t="shared" si="6"/>
        <v>0</v>
      </c>
      <c r="AN252" s="760">
        <f aca="true" t="shared" si="7" ref="AN252:BC252">SUM(AN239:AN246)</f>
        <v>0</v>
      </c>
      <c r="AO252" s="760">
        <f t="shared" si="7"/>
        <v>0</v>
      </c>
      <c r="AP252" s="760">
        <f t="shared" si="7"/>
        <v>0</v>
      </c>
      <c r="AQ252" s="760">
        <f t="shared" si="7"/>
        <v>0</v>
      </c>
      <c r="AR252" s="760">
        <f t="shared" si="7"/>
        <v>0</v>
      </c>
      <c r="AS252" s="760">
        <f t="shared" si="7"/>
        <v>0</v>
      </c>
      <c r="AT252" s="760">
        <f t="shared" si="7"/>
        <v>0</v>
      </c>
      <c r="AU252" s="760">
        <f t="shared" si="7"/>
        <v>0</v>
      </c>
      <c r="AV252" s="760">
        <f t="shared" si="7"/>
        <v>0</v>
      </c>
      <c r="AW252" s="760">
        <f t="shared" si="7"/>
        <v>0</v>
      </c>
      <c r="AX252" s="760">
        <f t="shared" si="7"/>
        <v>0</v>
      </c>
      <c r="AY252" s="760">
        <f t="shared" si="7"/>
        <v>0</v>
      </c>
      <c r="AZ252" s="760">
        <f t="shared" si="7"/>
        <v>0</v>
      </c>
      <c r="BA252" s="760">
        <f t="shared" si="7"/>
        <v>0</v>
      </c>
      <c r="BB252" s="760">
        <f t="shared" si="7"/>
        <v>0</v>
      </c>
      <c r="BC252" s="760">
        <f t="shared" si="7"/>
        <v>0</v>
      </c>
      <c r="BD252" s="760">
        <f aca="true" t="shared" si="8" ref="BD252:BS252">SUM(BD239:BD246)</f>
        <v>0</v>
      </c>
      <c r="BE252" s="760">
        <f t="shared" si="8"/>
        <v>0</v>
      </c>
      <c r="BF252" s="760">
        <f t="shared" si="8"/>
        <v>0</v>
      </c>
      <c r="BG252" s="760">
        <f t="shared" si="8"/>
        <v>0</v>
      </c>
      <c r="BH252" s="760">
        <f t="shared" si="8"/>
        <v>0</v>
      </c>
      <c r="BI252" s="760">
        <f t="shared" si="8"/>
        <v>0</v>
      </c>
      <c r="BJ252" s="760">
        <f t="shared" si="8"/>
        <v>0</v>
      </c>
      <c r="BK252" s="760">
        <f t="shared" si="8"/>
        <v>0</v>
      </c>
      <c r="BL252" s="760">
        <f t="shared" si="8"/>
        <v>0</v>
      </c>
      <c r="BM252" s="760">
        <f t="shared" si="8"/>
        <v>0</v>
      </c>
      <c r="BN252" s="760">
        <f t="shared" si="8"/>
        <v>0</v>
      </c>
      <c r="BO252" s="760">
        <f t="shared" si="8"/>
        <v>0</v>
      </c>
      <c r="BP252" s="760">
        <f t="shared" si="8"/>
        <v>0</v>
      </c>
      <c r="BQ252" s="760">
        <f t="shared" si="8"/>
        <v>0</v>
      </c>
      <c r="BR252" s="760">
        <f t="shared" si="8"/>
        <v>0</v>
      </c>
      <c r="BS252" s="760">
        <f t="shared" si="8"/>
        <v>0</v>
      </c>
      <c r="BT252" s="760">
        <f aca="true" t="shared" si="9" ref="BT252:CI252">SUM(BT239:BT246)</f>
        <v>0</v>
      </c>
      <c r="BU252" s="760">
        <f t="shared" si="9"/>
        <v>0</v>
      </c>
      <c r="BV252" s="760">
        <f t="shared" si="9"/>
        <v>0</v>
      </c>
      <c r="BW252" s="760">
        <f t="shared" si="9"/>
        <v>0</v>
      </c>
      <c r="BX252" s="760">
        <f t="shared" si="9"/>
        <v>0</v>
      </c>
      <c r="BY252" s="760">
        <f t="shared" si="9"/>
        <v>0</v>
      </c>
      <c r="BZ252" s="760">
        <f t="shared" si="9"/>
        <v>0</v>
      </c>
      <c r="CA252" s="760">
        <f t="shared" si="9"/>
        <v>0</v>
      </c>
      <c r="CB252" s="760">
        <f t="shared" si="9"/>
        <v>0</v>
      </c>
      <c r="CC252" s="760">
        <f t="shared" si="9"/>
        <v>0</v>
      </c>
      <c r="CD252" s="760">
        <f t="shared" si="9"/>
        <v>0</v>
      </c>
      <c r="CE252" s="760">
        <f t="shared" si="9"/>
        <v>0</v>
      </c>
      <c r="CF252" s="760">
        <f t="shared" si="9"/>
        <v>0</v>
      </c>
      <c r="CG252" s="760">
        <f t="shared" si="9"/>
        <v>0</v>
      </c>
      <c r="CH252" s="760">
        <f t="shared" si="9"/>
        <v>0</v>
      </c>
      <c r="CI252" s="760">
        <f t="shared" si="9"/>
        <v>0</v>
      </c>
      <c r="CJ252" s="760">
        <f aca="true" t="shared" si="10" ref="CJ252:CY252">SUM(CJ239:CJ246)</f>
        <v>0</v>
      </c>
      <c r="CK252" s="760">
        <f t="shared" si="10"/>
        <v>0</v>
      </c>
      <c r="CL252" s="760">
        <f t="shared" si="10"/>
        <v>0</v>
      </c>
      <c r="CM252" s="760">
        <f t="shared" si="10"/>
        <v>0</v>
      </c>
      <c r="CN252" s="760">
        <f t="shared" si="10"/>
        <v>0</v>
      </c>
      <c r="CO252" s="760">
        <f t="shared" si="10"/>
        <v>0</v>
      </c>
      <c r="CP252" s="760">
        <f t="shared" si="10"/>
        <v>0</v>
      </c>
      <c r="CQ252" s="760">
        <f t="shared" si="10"/>
        <v>0</v>
      </c>
      <c r="CR252" s="760">
        <f t="shared" si="10"/>
        <v>0</v>
      </c>
      <c r="CS252" s="760">
        <f t="shared" si="10"/>
        <v>0</v>
      </c>
      <c r="CT252" s="760">
        <f t="shared" si="10"/>
        <v>0</v>
      </c>
      <c r="CU252" s="760">
        <f t="shared" si="10"/>
        <v>0</v>
      </c>
      <c r="CV252" s="760">
        <f t="shared" si="10"/>
        <v>0</v>
      </c>
      <c r="CW252" s="760">
        <f t="shared" si="10"/>
        <v>0</v>
      </c>
      <c r="CX252" s="760">
        <f t="shared" si="10"/>
        <v>0</v>
      </c>
      <c r="CY252" s="760">
        <f t="shared" si="10"/>
        <v>0</v>
      </c>
      <c r="CZ252" s="760">
        <f aca="true" t="shared" si="11" ref="CZ252:DO252">SUM(CZ239:CZ246)</f>
        <v>0</v>
      </c>
      <c r="DA252" s="760">
        <f t="shared" si="11"/>
        <v>0</v>
      </c>
      <c r="DB252" s="760">
        <f t="shared" si="11"/>
        <v>0</v>
      </c>
      <c r="DC252" s="760">
        <f t="shared" si="11"/>
        <v>0</v>
      </c>
      <c r="DD252" s="760">
        <f t="shared" si="11"/>
        <v>0</v>
      </c>
      <c r="DE252" s="760">
        <f t="shared" si="11"/>
        <v>0</v>
      </c>
      <c r="DF252" s="760">
        <f t="shared" si="11"/>
        <v>0</v>
      </c>
      <c r="DG252" s="760">
        <f t="shared" si="11"/>
        <v>0</v>
      </c>
      <c r="DH252" s="760">
        <f t="shared" si="11"/>
        <v>0</v>
      </c>
      <c r="DI252" s="760">
        <f t="shared" si="11"/>
        <v>0</v>
      </c>
      <c r="DJ252" s="760">
        <f t="shared" si="11"/>
        <v>0</v>
      </c>
      <c r="DK252" s="760">
        <f t="shared" si="11"/>
        <v>0</v>
      </c>
      <c r="DL252" s="760">
        <f t="shared" si="11"/>
        <v>0</v>
      </c>
      <c r="DM252" s="760">
        <f t="shared" si="11"/>
        <v>0</v>
      </c>
      <c r="DN252" s="760">
        <f t="shared" si="11"/>
        <v>0</v>
      </c>
      <c r="DO252" s="760">
        <f t="shared" si="11"/>
        <v>0</v>
      </c>
    </row>
    <row r="253" spans="1:25" ht="11.25">
      <c r="A253" s="83"/>
      <c r="B253" s="106"/>
      <c r="C253" s="2628"/>
      <c r="D253" s="2628"/>
      <c r="E253" s="2628"/>
      <c r="F253" s="2628"/>
      <c r="G253" s="2628"/>
      <c r="H253" s="2628"/>
      <c r="I253" s="2628"/>
      <c r="J253" s="2628"/>
      <c r="K253" s="2628"/>
      <c r="L253" s="2628"/>
      <c r="M253" s="2628"/>
      <c r="N253" s="2628"/>
      <c r="O253" s="2628"/>
      <c r="P253" s="2628"/>
      <c r="Q253" s="2628"/>
      <c r="R253" s="2628"/>
      <c r="S253" s="2628"/>
      <c r="T253" s="2628"/>
      <c r="U253" s="2628"/>
      <c r="V253" s="2628"/>
      <c r="W253" s="2628"/>
      <c r="X253" s="2627"/>
      <c r="Y253" s="106"/>
    </row>
    <row r="254" spans="1:25" ht="11.25">
      <c r="A254" s="83"/>
      <c r="B254" s="106"/>
      <c r="C254" s="2628"/>
      <c r="D254" s="2628"/>
      <c r="E254" s="2628"/>
      <c r="F254" s="2628"/>
      <c r="G254" s="2628"/>
      <c r="H254" s="2628"/>
      <c r="I254" s="2628"/>
      <c r="J254" s="2628"/>
      <c r="K254" s="2628"/>
      <c r="L254" s="2628"/>
      <c r="M254" s="2628"/>
      <c r="N254" s="2628"/>
      <c r="O254" s="2628"/>
      <c r="P254" s="2628"/>
      <c r="Q254" s="2628"/>
      <c r="R254" s="2628"/>
      <c r="S254" s="2628"/>
      <c r="T254" s="2628"/>
      <c r="U254" s="2628"/>
      <c r="V254" s="2628"/>
      <c r="W254" s="2628"/>
      <c r="X254" s="2627"/>
      <c r="Y254" s="106"/>
    </row>
    <row r="255" spans="1:25" ht="11.25">
      <c r="A255" s="83"/>
      <c r="B255" s="106"/>
      <c r="C255" s="2628"/>
      <c r="D255" s="2628"/>
      <c r="E255" s="2628"/>
      <c r="F255" s="2628"/>
      <c r="G255" s="2628"/>
      <c r="H255" s="2628"/>
      <c r="I255" s="2628"/>
      <c r="J255" s="2628"/>
      <c r="K255" s="2628"/>
      <c r="L255" s="2628"/>
      <c r="M255" s="2628"/>
      <c r="N255" s="2628"/>
      <c r="O255" s="2628"/>
      <c r="P255" s="2628"/>
      <c r="Q255" s="2628"/>
      <c r="R255" s="2628"/>
      <c r="S255" s="2628"/>
      <c r="T255" s="2628"/>
      <c r="U255" s="2628"/>
      <c r="V255" s="2628"/>
      <c r="W255" s="2628"/>
      <c r="X255" s="2627"/>
      <c r="Y255" s="106"/>
    </row>
    <row r="256" spans="1:25" ht="11.25">
      <c r="A256" s="83"/>
      <c r="B256" s="106"/>
      <c r="C256" s="2628"/>
      <c r="D256" s="2628"/>
      <c r="E256" s="2628"/>
      <c r="F256" s="2628"/>
      <c r="G256" s="2628"/>
      <c r="H256" s="2628"/>
      <c r="I256" s="2628"/>
      <c r="J256" s="2628"/>
      <c r="K256" s="2628"/>
      <c r="L256" s="2628"/>
      <c r="M256" s="2628"/>
      <c r="N256" s="2628"/>
      <c r="O256" s="2628"/>
      <c r="P256" s="2628"/>
      <c r="Q256" s="2628"/>
      <c r="R256" s="2628"/>
      <c r="S256" s="2628"/>
      <c r="T256" s="2628"/>
      <c r="U256" s="2628"/>
      <c r="V256" s="2628"/>
      <c r="W256" s="2628"/>
      <c r="X256" s="2627"/>
      <c r="Y256" s="106"/>
    </row>
    <row r="257" spans="1:25" ht="11.25">
      <c r="A257" s="83"/>
      <c r="B257" s="106"/>
      <c r="C257" s="2628"/>
      <c r="D257" s="2628"/>
      <c r="E257" s="2628"/>
      <c r="F257" s="2628"/>
      <c r="G257" s="2628"/>
      <c r="H257" s="2628"/>
      <c r="I257" s="2628"/>
      <c r="J257" s="2628"/>
      <c r="K257" s="2628"/>
      <c r="L257" s="2628"/>
      <c r="M257" s="2628"/>
      <c r="N257" s="2628"/>
      <c r="O257" s="2628"/>
      <c r="P257" s="2628"/>
      <c r="Q257" s="2628"/>
      <c r="R257" s="2628"/>
      <c r="S257" s="2628"/>
      <c r="T257" s="2628"/>
      <c r="U257" s="2628"/>
      <c r="V257" s="2628"/>
      <c r="W257" s="2628"/>
      <c r="X257" s="2627"/>
      <c r="Y257" s="106"/>
    </row>
    <row r="258" spans="1:25" ht="11.25">
      <c r="A258" s="83"/>
      <c r="B258" s="106"/>
      <c r="C258" s="2628"/>
      <c r="D258" s="2628"/>
      <c r="E258" s="2628"/>
      <c r="F258" s="2628"/>
      <c r="G258" s="2628"/>
      <c r="H258" s="2628"/>
      <c r="I258" s="2628"/>
      <c r="J258" s="2628"/>
      <c r="K258" s="2628"/>
      <c r="L258" s="2628"/>
      <c r="M258" s="2628"/>
      <c r="N258" s="2628"/>
      <c r="O258" s="2628"/>
      <c r="P258" s="2628"/>
      <c r="Q258" s="2628"/>
      <c r="R258" s="2628"/>
      <c r="S258" s="2628"/>
      <c r="T258" s="2628"/>
      <c r="U258" s="2628"/>
      <c r="V258" s="2628"/>
      <c r="W258" s="2628"/>
      <c r="X258" s="2627"/>
      <c r="Y258" s="106"/>
    </row>
    <row r="259" spans="1:25" ht="11.25">
      <c r="A259" s="83"/>
      <c r="B259" s="106"/>
      <c r="C259" s="2628"/>
      <c r="D259" s="2628"/>
      <c r="E259" s="2628"/>
      <c r="F259" s="2628"/>
      <c r="G259" s="2628"/>
      <c r="H259" s="2628"/>
      <c r="I259" s="2628"/>
      <c r="J259" s="2628"/>
      <c r="K259" s="2628"/>
      <c r="L259" s="2628"/>
      <c r="M259" s="2628"/>
      <c r="N259" s="2628"/>
      <c r="O259" s="2628"/>
      <c r="P259" s="2628"/>
      <c r="Q259" s="2628"/>
      <c r="R259" s="2628"/>
      <c r="S259" s="2628"/>
      <c r="T259" s="2628"/>
      <c r="U259" s="2628"/>
      <c r="V259" s="2628"/>
      <c r="W259" s="2628"/>
      <c r="X259" s="2627"/>
      <c r="Y259" s="106"/>
    </row>
    <row r="260" spans="1:25" ht="11.25">
      <c r="A260" s="83"/>
      <c r="B260" s="106"/>
      <c r="C260" s="2628"/>
      <c r="D260" s="2628"/>
      <c r="E260" s="2628"/>
      <c r="F260" s="2628"/>
      <c r="G260" s="2628"/>
      <c r="H260" s="2628"/>
      <c r="I260" s="2628"/>
      <c r="J260" s="2628"/>
      <c r="K260" s="2628"/>
      <c r="L260" s="2628"/>
      <c r="M260" s="2628"/>
      <c r="N260" s="2628"/>
      <c r="O260" s="2628"/>
      <c r="P260" s="2628"/>
      <c r="Q260" s="2628"/>
      <c r="R260" s="2628"/>
      <c r="S260" s="2628"/>
      <c r="T260" s="2628"/>
      <c r="U260" s="2628"/>
      <c r="V260" s="2628"/>
      <c r="W260" s="2628"/>
      <c r="X260" s="2627"/>
      <c r="Y260" s="106"/>
    </row>
    <row r="261" spans="1:25" ht="11.25">
      <c r="A261" s="83"/>
      <c r="B261" s="106"/>
      <c r="C261" s="2628"/>
      <c r="D261" s="2628"/>
      <c r="E261" s="2628"/>
      <c r="F261" s="2628"/>
      <c r="G261" s="2628"/>
      <c r="H261" s="2628"/>
      <c r="I261" s="2628"/>
      <c r="J261" s="2628"/>
      <c r="K261" s="2628"/>
      <c r="L261" s="2628"/>
      <c r="M261" s="2628"/>
      <c r="N261" s="2628"/>
      <c r="O261" s="2628"/>
      <c r="P261" s="2628"/>
      <c r="Q261" s="2628"/>
      <c r="R261" s="2628"/>
      <c r="S261" s="2628"/>
      <c r="T261" s="2628"/>
      <c r="U261" s="2628"/>
      <c r="V261" s="2628"/>
      <c r="W261" s="2628"/>
      <c r="X261" s="2627"/>
      <c r="Y261" s="106"/>
    </row>
    <row r="262" spans="1:25" ht="11.25">
      <c r="A262" s="83"/>
      <c r="B262" s="106"/>
      <c r="C262" s="2628"/>
      <c r="D262" s="2628"/>
      <c r="E262" s="2628"/>
      <c r="F262" s="2628"/>
      <c r="G262" s="2628"/>
      <c r="H262" s="2628"/>
      <c r="I262" s="2628"/>
      <c r="J262" s="2628"/>
      <c r="K262" s="2628"/>
      <c r="L262" s="2628"/>
      <c r="M262" s="2628"/>
      <c r="N262" s="2628"/>
      <c r="O262" s="2628"/>
      <c r="P262" s="2628"/>
      <c r="Q262" s="2628"/>
      <c r="R262" s="2628"/>
      <c r="S262" s="2628"/>
      <c r="T262" s="2628"/>
      <c r="U262" s="2628"/>
      <c r="V262" s="2628"/>
      <c r="W262" s="2628"/>
      <c r="X262" s="2627"/>
      <c r="Y262" s="106"/>
    </row>
    <row r="263" spans="1:25" ht="11.25">
      <c r="A263" s="83"/>
      <c r="B263" s="106"/>
      <c r="C263" s="2628"/>
      <c r="D263" s="2628"/>
      <c r="E263" s="2628"/>
      <c r="F263" s="2628"/>
      <c r="G263" s="2628"/>
      <c r="H263" s="2628"/>
      <c r="I263" s="2628"/>
      <c r="J263" s="2628"/>
      <c r="K263" s="2628"/>
      <c r="L263" s="2628"/>
      <c r="M263" s="2628"/>
      <c r="N263" s="2628"/>
      <c r="O263" s="2628"/>
      <c r="P263" s="2628"/>
      <c r="Q263" s="2628"/>
      <c r="R263" s="2628"/>
      <c r="S263" s="2628"/>
      <c r="T263" s="2628"/>
      <c r="U263" s="2628"/>
      <c r="V263" s="2628"/>
      <c r="W263" s="2628"/>
      <c r="X263" s="2627"/>
      <c r="Y263" s="106"/>
    </row>
    <row r="264" spans="1:25" ht="11.25">
      <c r="A264" s="83"/>
      <c r="B264" s="106"/>
      <c r="C264" s="2628"/>
      <c r="D264" s="2628"/>
      <c r="E264" s="2628"/>
      <c r="F264" s="2628"/>
      <c r="G264" s="2628"/>
      <c r="H264" s="2628"/>
      <c r="I264" s="2628"/>
      <c r="J264" s="2628"/>
      <c r="K264" s="2628"/>
      <c r="L264" s="2628"/>
      <c r="M264" s="2628"/>
      <c r="N264" s="2628"/>
      <c r="O264" s="2628"/>
      <c r="P264" s="2628"/>
      <c r="Q264" s="2628"/>
      <c r="R264" s="2628"/>
      <c r="S264" s="2628"/>
      <c r="T264" s="2628"/>
      <c r="U264" s="2628"/>
      <c r="V264" s="2628"/>
      <c r="W264" s="2628"/>
      <c r="X264" s="2627"/>
      <c r="Y264" s="106"/>
    </row>
    <row r="265" spans="1:25" ht="11.25">
      <c r="A265" s="83"/>
      <c r="B265" s="106"/>
      <c r="C265" s="2628"/>
      <c r="D265" s="2628"/>
      <c r="E265" s="2628"/>
      <c r="F265" s="2628"/>
      <c r="G265" s="2628"/>
      <c r="H265" s="2628"/>
      <c r="I265" s="2628"/>
      <c r="J265" s="2628"/>
      <c r="K265" s="2628"/>
      <c r="L265" s="2628"/>
      <c r="M265" s="2628"/>
      <c r="N265" s="2628"/>
      <c r="O265" s="2628"/>
      <c r="P265" s="2628"/>
      <c r="Q265" s="2628"/>
      <c r="R265" s="2628"/>
      <c r="S265" s="2628"/>
      <c r="T265" s="2628"/>
      <c r="U265" s="2628"/>
      <c r="V265" s="2628"/>
      <c r="W265" s="2628"/>
      <c r="X265" s="2627"/>
      <c r="Y265" s="106"/>
    </row>
    <row r="266" spans="1:25" ht="11.25">
      <c r="A266" s="83"/>
      <c r="B266" s="106"/>
      <c r="C266" s="2628"/>
      <c r="D266" s="2628"/>
      <c r="E266" s="2628"/>
      <c r="F266" s="2628"/>
      <c r="G266" s="2628"/>
      <c r="H266" s="2628"/>
      <c r="I266" s="2628"/>
      <c r="J266" s="2628"/>
      <c r="K266" s="2628"/>
      <c r="L266" s="2628"/>
      <c r="M266" s="2628"/>
      <c r="N266" s="2628"/>
      <c r="O266" s="2628"/>
      <c r="P266" s="2628"/>
      <c r="Q266" s="2628"/>
      <c r="R266" s="2628"/>
      <c r="S266" s="2628"/>
      <c r="T266" s="2628"/>
      <c r="U266" s="2628"/>
      <c r="V266" s="2628"/>
      <c r="W266" s="2628"/>
      <c r="X266" s="2627"/>
      <c r="Y266" s="106"/>
    </row>
    <row r="267" spans="1:25" ht="11.25">
      <c r="A267" s="83"/>
      <c r="B267" s="106"/>
      <c r="C267" s="311"/>
      <c r="D267" s="311"/>
      <c r="E267" s="106"/>
      <c r="F267" s="106"/>
      <c r="G267" s="106"/>
      <c r="H267" s="106"/>
      <c r="I267" s="2629"/>
      <c r="J267" s="2629"/>
      <c r="K267" s="106"/>
      <c r="L267" s="106"/>
      <c r="M267" s="106"/>
      <c r="N267" s="106"/>
      <c r="O267" s="106"/>
      <c r="P267" s="106"/>
      <c r="Q267" s="106"/>
      <c r="R267" s="106"/>
      <c r="S267" s="106"/>
      <c r="T267" s="2629"/>
      <c r="U267" s="106"/>
      <c r="V267" s="106"/>
      <c r="W267" s="106"/>
      <c r="X267" s="2627"/>
      <c r="Y267" s="106"/>
    </row>
    <row r="268" spans="1:25" ht="11.25">
      <c r="A268" s="83"/>
      <c r="B268" s="106"/>
      <c r="C268" s="311"/>
      <c r="D268" s="311"/>
      <c r="E268" s="106"/>
      <c r="F268" s="106"/>
      <c r="G268" s="106"/>
      <c r="H268" s="106"/>
      <c r="I268" s="2629"/>
      <c r="J268" s="2629"/>
      <c r="K268" s="106"/>
      <c r="L268" s="106"/>
      <c r="M268" s="106"/>
      <c r="N268" s="106"/>
      <c r="O268" s="106"/>
      <c r="P268" s="106"/>
      <c r="Q268" s="106"/>
      <c r="R268" s="106"/>
      <c r="S268" s="106"/>
      <c r="T268" s="2629"/>
      <c r="U268" s="106"/>
      <c r="V268" s="106"/>
      <c r="W268" s="106"/>
      <c r="X268" s="2627"/>
      <c r="Y268" s="106"/>
    </row>
    <row r="269" spans="1:25" ht="11.25">
      <c r="A269" s="83"/>
      <c r="B269" s="106"/>
      <c r="C269" s="311"/>
      <c r="D269" s="311"/>
      <c r="E269" s="311"/>
      <c r="F269" s="311"/>
      <c r="G269" s="311"/>
      <c r="H269" s="311"/>
      <c r="I269" s="2629"/>
      <c r="J269" s="2629"/>
      <c r="K269" s="106"/>
      <c r="L269" s="106"/>
      <c r="M269" s="106"/>
      <c r="N269" s="106"/>
      <c r="O269" s="106"/>
      <c r="P269" s="106"/>
      <c r="Q269" s="106"/>
      <c r="R269" s="106"/>
      <c r="S269" s="106"/>
      <c r="T269" s="2629"/>
      <c r="U269" s="106"/>
      <c r="V269" s="106"/>
      <c r="W269" s="106"/>
      <c r="X269" s="2627"/>
      <c r="Y269" s="106"/>
    </row>
    <row r="270" spans="1:24" ht="11.25">
      <c r="A270" s="103"/>
      <c r="X270" s="433"/>
    </row>
    <row r="271" spans="1:24" ht="11.25">
      <c r="A271" s="103"/>
      <c r="X271" s="433"/>
    </row>
    <row r="272" spans="1:24" ht="11.25">
      <c r="A272" s="103"/>
      <c r="X272" s="433"/>
    </row>
    <row r="273" spans="1:24" ht="11.25">
      <c r="A273" s="103"/>
      <c r="X273" s="433"/>
    </row>
    <row r="274" spans="1:24" ht="11.25">
      <c r="A274" s="103"/>
      <c r="X274" s="433"/>
    </row>
    <row r="275" spans="1:24" ht="11.25">
      <c r="A275" s="103"/>
      <c r="X275" s="433"/>
    </row>
    <row r="276" spans="1:24" ht="11.25">
      <c r="A276" s="103"/>
      <c r="X276" s="433"/>
    </row>
    <row r="277" spans="1:24" ht="11.25">
      <c r="A277" s="103"/>
      <c r="X277" s="433"/>
    </row>
    <row r="278" spans="1:24" ht="11.25">
      <c r="A278" s="103"/>
      <c r="X278" s="433"/>
    </row>
    <row r="279" spans="1:24" ht="11.25">
      <c r="A279" s="103"/>
      <c r="X279" s="433"/>
    </row>
    <row r="280" spans="1:24" ht="11.25">
      <c r="A280" s="103"/>
      <c r="X280" s="433"/>
    </row>
    <row r="281" spans="1:24" ht="11.25">
      <c r="A281" s="103"/>
      <c r="X281" s="433"/>
    </row>
    <row r="282" spans="1:24" ht="11.25">
      <c r="A282" s="103"/>
      <c r="X282" s="433"/>
    </row>
    <row r="283" spans="1:24" ht="11.25">
      <c r="A283" s="103"/>
      <c r="X283" s="433"/>
    </row>
    <row r="284" spans="1:24" ht="11.25">
      <c r="A284" s="103"/>
      <c r="X284" s="433"/>
    </row>
    <row r="285" spans="1:24" ht="11.25">
      <c r="A285" s="103"/>
      <c r="X285" s="433"/>
    </row>
    <row r="286" spans="1:24" ht="11.25">
      <c r="A286" s="103"/>
      <c r="X286" s="433"/>
    </row>
    <row r="287" spans="1:24" ht="11.25">
      <c r="A287" s="103"/>
      <c r="X287" s="433"/>
    </row>
    <row r="288" spans="1:24" ht="11.25">
      <c r="A288" s="103"/>
      <c r="X288" s="433"/>
    </row>
    <row r="289" spans="1:24" ht="11.25">
      <c r="A289" s="103"/>
      <c r="X289" s="433"/>
    </row>
    <row r="290" spans="1:24" ht="11.25">
      <c r="A290" s="103"/>
      <c r="X290" s="433"/>
    </row>
    <row r="291" spans="1:24" ht="11.25">
      <c r="A291" s="103"/>
      <c r="X291" s="433"/>
    </row>
    <row r="292" spans="1:24" ht="11.25">
      <c r="A292" s="103"/>
      <c r="X292" s="433"/>
    </row>
    <row r="293" spans="1:24" ht="11.25">
      <c r="A293" s="103"/>
      <c r="X293" s="433"/>
    </row>
    <row r="294" spans="1:24" ht="11.25">
      <c r="A294" s="103"/>
      <c r="X294" s="433"/>
    </row>
    <row r="295" spans="1:24" ht="11.25">
      <c r="A295" s="103"/>
      <c r="X295" s="433"/>
    </row>
    <row r="296" spans="1:24" ht="11.25">
      <c r="A296" s="103"/>
      <c r="X296" s="433"/>
    </row>
    <row r="297" spans="1:24" ht="11.25">
      <c r="A297" s="103"/>
      <c r="X297" s="433"/>
    </row>
    <row r="298" spans="1:24" ht="11.25">
      <c r="A298" s="103"/>
      <c r="X298" s="433"/>
    </row>
    <row r="299" ht="11.25">
      <c r="X299" s="433"/>
    </row>
    <row r="300" ht="11.25">
      <c r="X300" s="433"/>
    </row>
    <row r="301" ht="11.25">
      <c r="X301" s="433"/>
    </row>
    <row r="302" ht="11.25">
      <c r="X302" s="433"/>
    </row>
    <row r="303" ht="11.25">
      <c r="X303" s="433"/>
    </row>
    <row r="304" ht="11.25">
      <c r="X304" s="433"/>
    </row>
    <row r="305" ht="11.25">
      <c r="X305" s="433"/>
    </row>
    <row r="306" ht="11.25">
      <c r="X306" s="433"/>
    </row>
    <row r="307" ht="11.25">
      <c r="X307" s="433"/>
    </row>
    <row r="308" ht="11.25">
      <c r="X308" s="433"/>
    </row>
    <row r="309" ht="11.25">
      <c r="X309" s="433"/>
    </row>
    <row r="310" ht="11.25">
      <c r="X310" s="433"/>
    </row>
    <row r="311" ht="11.25">
      <c r="X311" s="433"/>
    </row>
    <row r="312" ht="11.25">
      <c r="X312" s="433"/>
    </row>
    <row r="313" ht="11.25">
      <c r="X313" s="433"/>
    </row>
    <row r="314" ht="11.25">
      <c r="X314" s="433"/>
    </row>
    <row r="315" ht="11.25">
      <c r="X315" s="433"/>
    </row>
    <row r="316" ht="11.25">
      <c r="X316" s="433"/>
    </row>
    <row r="317" ht="11.25">
      <c r="X317" s="433"/>
    </row>
    <row r="318" ht="11.25">
      <c r="X318" s="433"/>
    </row>
    <row r="319" ht="11.25">
      <c r="X319" s="433"/>
    </row>
    <row r="320" ht="11.25">
      <c r="X320" s="433"/>
    </row>
    <row r="321" ht="11.25">
      <c r="X321" s="433"/>
    </row>
    <row r="322" ht="11.25">
      <c r="X322" s="433"/>
    </row>
    <row r="323" ht="11.25">
      <c r="X323" s="433"/>
    </row>
    <row r="324" ht="11.25">
      <c r="X324" s="433"/>
    </row>
    <row r="325" ht="11.25">
      <c r="X325" s="433"/>
    </row>
    <row r="326" ht="11.25">
      <c r="X326" s="433"/>
    </row>
    <row r="327" ht="11.25">
      <c r="X327" s="433"/>
    </row>
    <row r="328" ht="11.25">
      <c r="X328" s="433"/>
    </row>
    <row r="329" ht="11.25">
      <c r="X329" s="433"/>
    </row>
    <row r="330" ht="11.25">
      <c r="X330" s="433"/>
    </row>
    <row r="331" ht="11.25">
      <c r="X331" s="433"/>
    </row>
    <row r="332" ht="11.25">
      <c r="X332" s="433"/>
    </row>
    <row r="333" ht="11.25">
      <c r="X333" s="433"/>
    </row>
    <row r="334" ht="11.25">
      <c r="X334" s="433"/>
    </row>
    <row r="335" ht="11.25">
      <c r="X335" s="433"/>
    </row>
    <row r="336" ht="11.25">
      <c r="X336" s="433"/>
    </row>
    <row r="337" ht="11.25">
      <c r="X337" s="433"/>
    </row>
    <row r="338" ht="11.25">
      <c r="X338" s="433"/>
    </row>
    <row r="339" ht="11.25">
      <c r="X339" s="433"/>
    </row>
    <row r="340" ht="11.25">
      <c r="X340" s="433"/>
    </row>
    <row r="341" ht="11.25">
      <c r="X341" s="433"/>
    </row>
    <row r="342" ht="11.25">
      <c r="X342" s="433"/>
    </row>
    <row r="343" ht="11.25">
      <c r="X343" s="433"/>
    </row>
    <row r="344" ht="11.25">
      <c r="X344" s="433"/>
    </row>
    <row r="345" ht="11.25">
      <c r="X345" s="433"/>
    </row>
    <row r="346" ht="11.25">
      <c r="X346" s="433"/>
    </row>
    <row r="347" ht="11.25">
      <c r="X347" s="433"/>
    </row>
    <row r="348" ht="11.25">
      <c r="X348" s="433"/>
    </row>
    <row r="349" ht="11.25">
      <c r="X349" s="433"/>
    </row>
    <row r="350" ht="11.25">
      <c r="X350" s="433"/>
    </row>
    <row r="351" ht="11.25">
      <c r="X351" s="433"/>
    </row>
    <row r="352" ht="11.25">
      <c r="X352" s="433"/>
    </row>
    <row r="353" ht="11.25">
      <c r="X353" s="433"/>
    </row>
    <row r="354" ht="11.25">
      <c r="X354" s="433"/>
    </row>
    <row r="355" ht="11.25">
      <c r="X355" s="433"/>
    </row>
    <row r="356" ht="11.25">
      <c r="X356" s="433"/>
    </row>
    <row r="357" ht="11.25">
      <c r="X357" s="433"/>
    </row>
    <row r="358" ht="11.25">
      <c r="X358" s="433"/>
    </row>
    <row r="359" ht="11.25">
      <c r="X359" s="433"/>
    </row>
    <row r="360" ht="11.25">
      <c r="X360" s="433"/>
    </row>
    <row r="361" ht="11.25">
      <c r="X361" s="433"/>
    </row>
    <row r="362" ht="11.25">
      <c r="X362" s="433"/>
    </row>
    <row r="363" ht="11.25">
      <c r="X363" s="433"/>
    </row>
    <row r="364" ht="11.25">
      <c r="X364" s="433"/>
    </row>
    <row r="365" ht="11.25">
      <c r="X365" s="433"/>
    </row>
    <row r="366" ht="11.25">
      <c r="X366" s="433"/>
    </row>
    <row r="367" ht="11.25">
      <c r="X367" s="433"/>
    </row>
    <row r="368" ht="11.25">
      <c r="X368" s="433"/>
    </row>
    <row r="369" ht="11.25">
      <c r="X369" s="433"/>
    </row>
    <row r="370" ht="11.25">
      <c r="X370" s="433"/>
    </row>
    <row r="371" ht="11.25">
      <c r="X371" s="433"/>
    </row>
    <row r="372" ht="11.25">
      <c r="X372" s="433"/>
    </row>
    <row r="373" ht="11.25">
      <c r="X373" s="433"/>
    </row>
    <row r="374" ht="11.25">
      <c r="X374" s="433"/>
    </row>
    <row r="375" ht="11.25">
      <c r="X375" s="433"/>
    </row>
    <row r="376" ht="11.25">
      <c r="X376" s="433"/>
    </row>
    <row r="377" ht="11.25">
      <c r="X377" s="433"/>
    </row>
    <row r="378" ht="11.25">
      <c r="X378" s="433"/>
    </row>
    <row r="379" ht="11.25">
      <c r="X379" s="433"/>
    </row>
    <row r="380" ht="11.25">
      <c r="X380" s="433"/>
    </row>
    <row r="381" ht="11.25">
      <c r="X381" s="433"/>
    </row>
    <row r="382" ht="11.25">
      <c r="X382" s="433"/>
    </row>
    <row r="383" ht="11.25">
      <c r="X383" s="433"/>
    </row>
    <row r="384" ht="11.25">
      <c r="X384" s="433"/>
    </row>
    <row r="385" ht="11.25">
      <c r="X385" s="433"/>
    </row>
    <row r="386" ht="11.25">
      <c r="X386" s="433"/>
    </row>
    <row r="387" ht="11.25">
      <c r="X387" s="433"/>
    </row>
    <row r="388" ht="11.25">
      <c r="X388" s="433"/>
    </row>
    <row r="389" ht="11.25">
      <c r="X389" s="433"/>
    </row>
    <row r="390" ht="11.25">
      <c r="X390" s="433"/>
    </row>
    <row r="391" ht="11.25">
      <c r="X391" s="433"/>
    </row>
    <row r="392" ht="11.25">
      <c r="X392" s="433"/>
    </row>
    <row r="393" ht="11.25">
      <c r="X393" s="433"/>
    </row>
    <row r="394" ht="11.25">
      <c r="X394" s="433"/>
    </row>
    <row r="395" ht="11.25">
      <c r="X395" s="433"/>
    </row>
    <row r="396" ht="11.25">
      <c r="X396" s="433"/>
    </row>
    <row r="397" ht="11.25">
      <c r="X397" s="433"/>
    </row>
    <row r="398" ht="11.25">
      <c r="X398" s="433"/>
    </row>
    <row r="399" ht="11.25">
      <c r="X399" s="433"/>
    </row>
    <row r="400" ht="11.25">
      <c r="X400" s="433"/>
    </row>
    <row r="401" ht="11.25">
      <c r="X401" s="433"/>
    </row>
    <row r="402" ht="11.25">
      <c r="X402" s="433"/>
    </row>
    <row r="403" ht="11.25">
      <c r="X403" s="433"/>
    </row>
    <row r="404" ht="11.25">
      <c r="X404" s="433"/>
    </row>
  </sheetData>
  <mergeCells count="15">
    <mergeCell ref="J144:L144"/>
    <mergeCell ref="Q192:X192"/>
    <mergeCell ref="N193:P193"/>
    <mergeCell ref="N194:P194"/>
    <mergeCell ref="J190:L190"/>
    <mergeCell ref="Q146:X146"/>
    <mergeCell ref="C192:H192"/>
    <mergeCell ref="C146:H146"/>
    <mergeCell ref="C100:H100"/>
    <mergeCell ref="C53:H53"/>
    <mergeCell ref="J2:L2"/>
    <mergeCell ref="J51:L51"/>
    <mergeCell ref="J98:L98"/>
    <mergeCell ref="A2:B2"/>
    <mergeCell ref="C6:H6"/>
  </mergeCells>
  <printOptions horizontalCentered="1"/>
  <pageMargins left="0.2755905511811024" right="0.1968503937007874" top="0.78" bottom="0.4" header="0.6" footer="0.22"/>
  <pageSetup fitToHeight="5" horizontalDpi="300" verticalDpi="300" orientation="landscape" paperSize="9" r:id="rId1"/>
  <headerFooter alignWithMargins="0">
    <oddFooter>&amp;R&amp;10
&amp;12
...</oddFooter>
  </headerFooter>
  <rowBreaks count="5" manualBreakCount="5">
    <brk id="50" max="23" man="1"/>
    <brk id="97" max="23" man="1"/>
    <brk id="143" max="23" man="1"/>
    <brk id="189" max="23" man="1"/>
    <brk id="2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:AZ42"/>
  <sheetViews>
    <sheetView workbookViewId="0" topLeftCell="J26">
      <selection activeCell="S43" sqref="S43"/>
    </sheetView>
  </sheetViews>
  <sheetFormatPr defaultColWidth="11.421875" defaultRowHeight="15"/>
  <cols>
    <col min="1" max="1" width="6.7109375" style="14" customWidth="1"/>
    <col min="2" max="2" width="10.57421875" style="14" customWidth="1"/>
    <col min="3" max="3" width="7.57421875" style="14" customWidth="1"/>
    <col min="4" max="4" width="8.00390625" style="14" customWidth="1"/>
    <col min="5" max="7" width="7.57421875" style="14" customWidth="1"/>
    <col min="8" max="9" width="12.28125" style="14" customWidth="1"/>
    <col min="10" max="14" width="6.7109375" style="14" customWidth="1"/>
    <col min="15" max="15" width="7.57421875" style="14" customWidth="1"/>
    <col min="16" max="16384" width="11.421875" style="14" customWidth="1"/>
  </cols>
  <sheetData>
    <row r="2" spans="1:23" ht="15">
      <c r="A2" s="2669" t="str">
        <f>'A. Ausbildungsverh. Landwirt'!A3</f>
        <v>BMELV - Referat 425</v>
      </c>
      <c r="B2" s="2669"/>
      <c r="C2" s="154"/>
      <c r="D2" s="154"/>
      <c r="E2" s="154"/>
      <c r="F2" s="154"/>
      <c r="G2" s="2674" t="s">
        <v>441</v>
      </c>
      <c r="H2" s="2756"/>
      <c r="I2" s="2756"/>
      <c r="J2" s="156"/>
      <c r="K2" s="154"/>
      <c r="L2" s="154"/>
      <c r="M2" s="154"/>
      <c r="N2" s="154"/>
      <c r="O2" s="439" t="str">
        <f>Inhaltsverzeichnis!$O$1</f>
        <v>Mai 2007</v>
      </c>
      <c r="P2" s="154" t="s">
        <v>46</v>
      </c>
      <c r="Q2" s="154"/>
      <c r="R2" s="154" t="s">
        <v>46</v>
      </c>
      <c r="S2" s="155"/>
      <c r="T2" s="154"/>
      <c r="U2" s="154"/>
      <c r="W2" s="650" t="s">
        <v>46</v>
      </c>
    </row>
    <row r="3" spans="1:15" ht="16.5">
      <c r="A3" s="169"/>
      <c r="B3" s="233"/>
      <c r="C3" s="233"/>
      <c r="D3" s="233"/>
      <c r="E3" s="233"/>
      <c r="F3" s="233"/>
      <c r="G3" s="233"/>
      <c r="H3" s="233"/>
      <c r="J3" s="239"/>
      <c r="K3" s="233"/>
      <c r="L3" s="233" t="s">
        <v>46</v>
      </c>
      <c r="M3" s="233"/>
      <c r="N3" s="233"/>
      <c r="O3" s="233"/>
    </row>
    <row r="4" spans="1:15" ht="14.25">
      <c r="A4" s="437" t="s">
        <v>389</v>
      </c>
      <c r="B4" s="233"/>
      <c r="C4" s="233"/>
      <c r="D4" s="233"/>
      <c r="E4" s="233"/>
      <c r="F4" s="233"/>
      <c r="G4" s="233"/>
      <c r="H4" s="233"/>
      <c r="I4" s="233"/>
      <c r="J4" s="239"/>
      <c r="K4" s="233"/>
      <c r="L4" s="233"/>
      <c r="M4" s="233"/>
      <c r="N4" s="233"/>
      <c r="O4" s="233"/>
    </row>
    <row r="5" spans="1:15" ht="12.75">
      <c r="A5" s="2023"/>
      <c r="B5" s="233"/>
      <c r="C5" s="233"/>
      <c r="D5" s="233"/>
      <c r="E5" s="233"/>
      <c r="F5" s="233"/>
      <c r="G5" s="233"/>
      <c r="H5" s="233"/>
      <c r="I5" s="233"/>
      <c r="J5" s="239"/>
      <c r="K5" s="233"/>
      <c r="L5" s="233"/>
      <c r="M5" s="233"/>
      <c r="N5" s="233"/>
      <c r="O5" s="233"/>
    </row>
    <row r="6" spans="1:15" ht="13.5" thickBot="1">
      <c r="A6" s="240"/>
      <c r="B6" s="240"/>
      <c r="C6" s="240"/>
      <c r="D6" s="240"/>
      <c r="E6" s="240"/>
      <c r="F6" s="240"/>
      <c r="G6" s="240"/>
      <c r="H6" s="240"/>
      <c r="I6" s="240"/>
      <c r="J6" s="241"/>
      <c r="K6" s="240"/>
      <c r="L6" s="240"/>
      <c r="M6" s="240"/>
      <c r="N6" s="240"/>
      <c r="O6" s="240"/>
    </row>
    <row r="7" spans="1:15" ht="24.75" customHeight="1">
      <c r="A7" s="1564"/>
      <c r="B7" s="2671" t="str">
        <f>Gärtner!C6</f>
        <v>Auszubildende am 31.12.2006</v>
      </c>
      <c r="C7" s="2672"/>
      <c r="D7" s="2672"/>
      <c r="E7" s="2672"/>
      <c r="F7" s="2672"/>
      <c r="G7" s="2672"/>
      <c r="H7" s="1762" t="s">
        <v>1</v>
      </c>
      <c r="I7" s="1762" t="s">
        <v>2</v>
      </c>
      <c r="J7" s="1567" t="s">
        <v>203</v>
      </c>
      <c r="K7" s="1763"/>
      <c r="L7" s="1763"/>
      <c r="M7" s="1763"/>
      <c r="N7" s="1763"/>
      <c r="O7" s="1764"/>
    </row>
    <row r="8" spans="1:47" ht="10.5" customHeight="1">
      <c r="A8" s="1563"/>
      <c r="B8" s="496"/>
      <c r="C8" s="491"/>
      <c r="D8" s="491"/>
      <c r="E8" s="432"/>
      <c r="F8" s="574"/>
      <c r="G8" s="574"/>
      <c r="H8" s="30" t="s">
        <v>5</v>
      </c>
      <c r="I8" s="30" t="s">
        <v>6</v>
      </c>
      <c r="J8" s="409"/>
      <c r="K8" s="490"/>
      <c r="L8" s="491"/>
      <c r="M8" s="27" t="s">
        <v>3</v>
      </c>
      <c r="N8" s="28"/>
      <c r="O8" s="1765"/>
      <c r="Y8" s="159" t="s">
        <v>46</v>
      </c>
      <c r="Z8" s="153"/>
      <c r="AA8" s="154"/>
      <c r="AB8" s="154"/>
      <c r="AC8" s="154"/>
      <c r="AD8" s="154"/>
      <c r="AE8" s="154"/>
      <c r="AF8" s="154"/>
      <c r="AG8" s="155"/>
      <c r="AH8" s="155"/>
      <c r="AI8" s="156"/>
      <c r="AJ8" s="154"/>
      <c r="AK8" s="154"/>
      <c r="AL8" s="154"/>
      <c r="AM8" s="154"/>
      <c r="AN8" s="154"/>
      <c r="AO8" s="154"/>
      <c r="AP8" s="154"/>
      <c r="AQ8" s="154"/>
      <c r="AR8" s="155"/>
      <c r="AS8" s="154"/>
      <c r="AT8" s="154"/>
      <c r="AU8" s="157" t="s">
        <v>227</v>
      </c>
    </row>
    <row r="9" spans="1:15" ht="10.5" customHeight="1">
      <c r="A9" s="1563"/>
      <c r="B9" s="492"/>
      <c r="C9" s="30"/>
      <c r="D9" s="30"/>
      <c r="E9" s="26" t="s">
        <v>105</v>
      </c>
      <c r="F9" s="31"/>
      <c r="G9" s="31"/>
      <c r="H9" s="30" t="s">
        <v>12</v>
      </c>
      <c r="I9" s="30" t="s">
        <v>12</v>
      </c>
      <c r="J9" s="25"/>
      <c r="K9" s="493"/>
      <c r="L9" s="30"/>
      <c r="M9" s="33" t="s">
        <v>7</v>
      </c>
      <c r="N9" s="34"/>
      <c r="O9" s="1694"/>
    </row>
    <row r="10" spans="1:15" ht="10.5" customHeight="1">
      <c r="A10" s="1680" t="s">
        <v>53</v>
      </c>
      <c r="B10" s="494"/>
      <c r="C10" s="495"/>
      <c r="D10" s="495"/>
      <c r="E10" s="33" t="s">
        <v>100</v>
      </c>
      <c r="F10" s="34"/>
      <c r="G10" s="34"/>
      <c r="H10" s="30" t="s">
        <v>24</v>
      </c>
      <c r="I10" s="30" t="s">
        <v>24</v>
      </c>
      <c r="J10" s="67"/>
      <c r="K10" s="75"/>
      <c r="L10" s="495"/>
      <c r="M10" s="496"/>
      <c r="N10" s="491"/>
      <c r="O10" s="1766"/>
    </row>
    <row r="11" spans="1:15" ht="10.5" customHeight="1">
      <c r="A11" s="1563"/>
      <c r="B11" s="492" t="s">
        <v>23</v>
      </c>
      <c r="C11" s="30" t="s">
        <v>21</v>
      </c>
      <c r="D11" s="30" t="s">
        <v>22</v>
      </c>
      <c r="E11" s="70"/>
      <c r="F11" s="69"/>
      <c r="G11" s="69"/>
      <c r="H11" s="30" t="s">
        <v>39</v>
      </c>
      <c r="I11" s="30" t="s">
        <v>39</v>
      </c>
      <c r="J11" s="80" t="s">
        <v>23</v>
      </c>
      <c r="K11" s="25" t="s">
        <v>21</v>
      </c>
      <c r="L11" s="30" t="s">
        <v>22</v>
      </c>
      <c r="M11" s="492" t="s">
        <v>23</v>
      </c>
      <c r="N11" s="30" t="s">
        <v>21</v>
      </c>
      <c r="O11" s="1767" t="s">
        <v>22</v>
      </c>
    </row>
    <row r="12" spans="1:15" ht="10.5" customHeight="1">
      <c r="A12" s="1563"/>
      <c r="B12" s="492" t="s">
        <v>35</v>
      </c>
      <c r="C12" s="30" t="s">
        <v>34</v>
      </c>
      <c r="D12" s="30" t="s">
        <v>34</v>
      </c>
      <c r="E12" s="25" t="s">
        <v>36</v>
      </c>
      <c r="F12" s="79" t="s">
        <v>37</v>
      </c>
      <c r="G12" s="79" t="s">
        <v>38</v>
      </c>
      <c r="H12" s="30" t="s">
        <v>45</v>
      </c>
      <c r="I12" s="30" t="s">
        <v>45</v>
      </c>
      <c r="J12" s="80" t="s">
        <v>35</v>
      </c>
      <c r="K12" s="25" t="s">
        <v>34</v>
      </c>
      <c r="L12" s="30" t="s">
        <v>40</v>
      </c>
      <c r="M12" s="492" t="s">
        <v>35</v>
      </c>
      <c r="N12" s="30" t="s">
        <v>34</v>
      </c>
      <c r="O12" s="1767" t="s">
        <v>40</v>
      </c>
    </row>
    <row r="13" spans="1:15" ht="10.5" customHeight="1">
      <c r="A13" s="1684"/>
      <c r="B13" s="494"/>
      <c r="C13" s="495"/>
      <c r="D13" s="495"/>
      <c r="E13" s="75"/>
      <c r="F13" s="74"/>
      <c r="G13" s="74"/>
      <c r="H13" s="495"/>
      <c r="I13" s="495"/>
      <c r="J13" s="67"/>
      <c r="K13" s="75"/>
      <c r="L13" s="495"/>
      <c r="M13" s="494"/>
      <c r="N13" s="495"/>
      <c r="O13" s="1768"/>
    </row>
    <row r="14" spans="1:15" s="1161" customFormat="1" ht="21.75" customHeight="1">
      <c r="A14" s="1769" t="s">
        <v>54</v>
      </c>
      <c r="B14" s="1357">
        <v>609</v>
      </c>
      <c r="C14" s="1359">
        <v>483</v>
      </c>
      <c r="D14" s="1359">
        <v>126</v>
      </c>
      <c r="E14" s="1357">
        <v>195</v>
      </c>
      <c r="F14" s="1359">
        <v>193</v>
      </c>
      <c r="G14" s="1356">
        <v>221</v>
      </c>
      <c r="H14" s="1358">
        <v>200</v>
      </c>
      <c r="I14" s="1359">
        <v>25</v>
      </c>
      <c r="J14" s="1357">
        <v>186</v>
      </c>
      <c r="K14" s="1359">
        <v>146</v>
      </c>
      <c r="L14" s="1359">
        <v>40</v>
      </c>
      <c r="M14" s="1357">
        <v>176</v>
      </c>
      <c r="N14" s="1359">
        <v>139</v>
      </c>
      <c r="O14" s="1686">
        <v>37</v>
      </c>
    </row>
    <row r="15" spans="1:15" s="1161" customFormat="1" ht="12" customHeight="1">
      <c r="A15" s="1770" t="s">
        <v>55</v>
      </c>
      <c r="B15" s="1361">
        <v>620</v>
      </c>
      <c r="C15" s="1355">
        <v>493</v>
      </c>
      <c r="D15" s="1355">
        <v>127</v>
      </c>
      <c r="E15" s="1361">
        <v>214</v>
      </c>
      <c r="F15" s="1355">
        <v>207</v>
      </c>
      <c r="G15" s="1360">
        <v>199</v>
      </c>
      <c r="H15" s="1362">
        <v>215</v>
      </c>
      <c r="I15" s="1355">
        <v>44</v>
      </c>
      <c r="J15" s="1361">
        <v>209</v>
      </c>
      <c r="K15" s="1355">
        <v>166</v>
      </c>
      <c r="L15" s="1355">
        <v>43</v>
      </c>
      <c r="M15" s="1361">
        <v>181</v>
      </c>
      <c r="N15" s="1355">
        <v>141</v>
      </c>
      <c r="O15" s="2059">
        <v>40</v>
      </c>
    </row>
    <row r="16" spans="1:15" s="1161" customFormat="1" ht="12" customHeight="1">
      <c r="A16" s="1770" t="s">
        <v>56</v>
      </c>
      <c r="B16" s="1361">
        <v>179</v>
      </c>
      <c r="C16" s="1355">
        <v>127</v>
      </c>
      <c r="D16" s="1355">
        <v>52</v>
      </c>
      <c r="E16" s="1361">
        <v>60</v>
      </c>
      <c r="F16" s="1355">
        <v>61</v>
      </c>
      <c r="G16" s="1360">
        <v>58</v>
      </c>
      <c r="H16" s="1362">
        <v>67</v>
      </c>
      <c r="I16" s="1355">
        <v>27</v>
      </c>
      <c r="J16" s="1361">
        <v>51</v>
      </c>
      <c r="K16" s="1355">
        <v>36</v>
      </c>
      <c r="L16" s="1355">
        <v>15</v>
      </c>
      <c r="M16" s="1361">
        <v>46</v>
      </c>
      <c r="N16" s="1355">
        <v>32</v>
      </c>
      <c r="O16" s="2059">
        <v>14</v>
      </c>
    </row>
    <row r="17" spans="1:15" s="1161" customFormat="1" ht="12" customHeight="1">
      <c r="A17" s="1770" t="s">
        <v>57</v>
      </c>
      <c r="B17" s="1361">
        <v>431</v>
      </c>
      <c r="C17" s="1355">
        <v>288</v>
      </c>
      <c r="D17" s="1355">
        <v>143</v>
      </c>
      <c r="E17" s="1361">
        <v>154</v>
      </c>
      <c r="F17" s="1355">
        <v>153</v>
      </c>
      <c r="G17" s="1360">
        <v>124</v>
      </c>
      <c r="H17" s="1362">
        <v>155</v>
      </c>
      <c r="I17" s="1355">
        <v>18</v>
      </c>
      <c r="J17" s="1361">
        <v>129</v>
      </c>
      <c r="K17" s="1355">
        <v>78</v>
      </c>
      <c r="L17" s="1355">
        <v>51</v>
      </c>
      <c r="M17" s="1361">
        <v>114</v>
      </c>
      <c r="N17" s="1355">
        <v>70</v>
      </c>
      <c r="O17" s="2059">
        <v>44</v>
      </c>
    </row>
    <row r="18" spans="1:15" s="1161" customFormat="1" ht="12" customHeight="1">
      <c r="A18" s="1770" t="s">
        <v>58</v>
      </c>
      <c r="B18" s="1361">
        <v>47</v>
      </c>
      <c r="C18" s="1355">
        <v>44</v>
      </c>
      <c r="D18" s="1360">
        <v>3</v>
      </c>
      <c r="E18" s="1355">
        <v>13</v>
      </c>
      <c r="F18" s="1355">
        <v>16</v>
      </c>
      <c r="G18" s="1355">
        <v>18</v>
      </c>
      <c r="H18" s="1362">
        <v>15</v>
      </c>
      <c r="I18" s="1355">
        <v>6</v>
      </c>
      <c r="J18" s="1361">
        <v>14</v>
      </c>
      <c r="K18" s="1355">
        <v>14</v>
      </c>
      <c r="L18" s="1355">
        <v>0</v>
      </c>
      <c r="M18" s="1361">
        <v>13</v>
      </c>
      <c r="N18" s="1355">
        <v>13</v>
      </c>
      <c r="O18" s="2059">
        <v>0</v>
      </c>
    </row>
    <row r="19" spans="1:16" s="1161" customFormat="1" ht="21.75" customHeight="1">
      <c r="A19" s="1770" t="s">
        <v>59</v>
      </c>
      <c r="B19" s="1361">
        <v>26</v>
      </c>
      <c r="C19" s="1355">
        <v>21</v>
      </c>
      <c r="D19" s="1355">
        <v>5</v>
      </c>
      <c r="E19" s="1361">
        <v>15</v>
      </c>
      <c r="F19" s="1355">
        <v>7</v>
      </c>
      <c r="G19" s="1360">
        <v>4</v>
      </c>
      <c r="H19" s="1362">
        <v>15</v>
      </c>
      <c r="I19" s="1355">
        <v>1</v>
      </c>
      <c r="J19" s="1361">
        <v>4</v>
      </c>
      <c r="K19" s="1355">
        <v>3</v>
      </c>
      <c r="L19" s="1355">
        <v>1</v>
      </c>
      <c r="M19" s="1361">
        <v>3</v>
      </c>
      <c r="N19" s="1355">
        <v>2</v>
      </c>
      <c r="O19" s="2059">
        <v>1</v>
      </c>
      <c r="P19" s="1162"/>
    </row>
    <row r="20" spans="1:16" s="1161" customFormat="1" ht="12" customHeight="1">
      <c r="A20" s="1770" t="s">
        <v>60</v>
      </c>
      <c r="B20" s="1361">
        <v>0</v>
      </c>
      <c r="C20" s="1355">
        <v>0</v>
      </c>
      <c r="D20" s="1355">
        <v>0</v>
      </c>
      <c r="E20" s="1361">
        <v>0</v>
      </c>
      <c r="F20" s="1355">
        <v>0</v>
      </c>
      <c r="G20" s="1360">
        <v>0</v>
      </c>
      <c r="H20" s="1362">
        <v>0</v>
      </c>
      <c r="I20" s="1355">
        <v>0</v>
      </c>
      <c r="J20" s="1361">
        <v>0</v>
      </c>
      <c r="K20" s="1355">
        <v>0</v>
      </c>
      <c r="L20" s="1355">
        <v>0</v>
      </c>
      <c r="M20" s="1361">
        <v>0</v>
      </c>
      <c r="N20" s="1355">
        <v>0</v>
      </c>
      <c r="O20" s="2059">
        <v>0</v>
      </c>
      <c r="P20" s="1163"/>
    </row>
    <row r="21" spans="1:15" s="1161" customFormat="1" ht="12" customHeight="1">
      <c r="A21" s="1770" t="s">
        <v>61</v>
      </c>
      <c r="B21" s="1361">
        <v>246</v>
      </c>
      <c r="C21" s="1355">
        <v>182</v>
      </c>
      <c r="D21" s="1355">
        <v>64</v>
      </c>
      <c r="E21" s="1361">
        <v>85</v>
      </c>
      <c r="F21" s="1355">
        <v>81</v>
      </c>
      <c r="G21" s="1360">
        <v>80</v>
      </c>
      <c r="H21" s="1362">
        <v>88</v>
      </c>
      <c r="I21" s="1355">
        <v>28</v>
      </c>
      <c r="J21" s="1361">
        <v>86</v>
      </c>
      <c r="K21" s="1355">
        <v>73</v>
      </c>
      <c r="L21" s="1355">
        <v>13</v>
      </c>
      <c r="M21" s="1361">
        <v>83</v>
      </c>
      <c r="N21" s="1355">
        <v>70</v>
      </c>
      <c r="O21" s="2059">
        <v>13</v>
      </c>
    </row>
    <row r="22" spans="1:15" s="1161" customFormat="1" ht="12" customHeight="1">
      <c r="A22" s="1770" t="s">
        <v>62</v>
      </c>
      <c r="B22" s="1361">
        <v>412</v>
      </c>
      <c r="C22" s="1355">
        <v>328</v>
      </c>
      <c r="D22" s="1355">
        <v>84</v>
      </c>
      <c r="E22" s="1361">
        <v>146</v>
      </c>
      <c r="F22" s="1355">
        <v>118</v>
      </c>
      <c r="G22" s="1360">
        <v>148</v>
      </c>
      <c r="H22" s="1362">
        <v>149</v>
      </c>
      <c r="I22" s="1355">
        <v>32</v>
      </c>
      <c r="J22" s="1361">
        <v>133</v>
      </c>
      <c r="K22" s="1355">
        <v>110</v>
      </c>
      <c r="L22" s="1355">
        <v>23</v>
      </c>
      <c r="M22" s="1361">
        <v>131</v>
      </c>
      <c r="N22" s="1355">
        <v>108</v>
      </c>
      <c r="O22" s="2059">
        <v>23</v>
      </c>
    </row>
    <row r="23" spans="1:15" s="1161" customFormat="1" ht="12" customHeight="1">
      <c r="A23" s="1770" t="s">
        <v>230</v>
      </c>
      <c r="B23" s="1361">
        <v>829</v>
      </c>
      <c r="C23" s="1355">
        <v>707</v>
      </c>
      <c r="D23" s="1355">
        <v>122</v>
      </c>
      <c r="E23" s="1361">
        <v>296</v>
      </c>
      <c r="F23" s="1355">
        <v>268</v>
      </c>
      <c r="G23" s="1360">
        <v>265</v>
      </c>
      <c r="H23" s="1362">
        <v>296</v>
      </c>
      <c r="I23" s="1355">
        <v>80</v>
      </c>
      <c r="J23" s="1361">
        <v>213</v>
      </c>
      <c r="K23" s="1355">
        <v>185</v>
      </c>
      <c r="L23" s="1355">
        <v>28</v>
      </c>
      <c r="M23" s="1361">
        <v>178</v>
      </c>
      <c r="N23" s="1355">
        <v>154</v>
      </c>
      <c r="O23" s="2059">
        <v>24</v>
      </c>
    </row>
    <row r="24" spans="1:15" s="1161" customFormat="1" ht="21.75" customHeight="1">
      <c r="A24" s="1770" t="s">
        <v>64</v>
      </c>
      <c r="B24" s="1361">
        <v>180</v>
      </c>
      <c r="C24" s="1355">
        <v>163</v>
      </c>
      <c r="D24" s="1355">
        <v>17</v>
      </c>
      <c r="E24" s="1361">
        <v>63</v>
      </c>
      <c r="F24" s="1355">
        <v>54</v>
      </c>
      <c r="G24" s="1360">
        <v>63</v>
      </c>
      <c r="H24" s="1362">
        <v>63</v>
      </c>
      <c r="I24" s="1355">
        <v>27</v>
      </c>
      <c r="J24" s="1361">
        <v>78</v>
      </c>
      <c r="K24" s="1355">
        <v>72</v>
      </c>
      <c r="L24" s="1355">
        <v>6</v>
      </c>
      <c r="M24" s="1361">
        <v>60</v>
      </c>
      <c r="N24" s="1355">
        <v>54</v>
      </c>
      <c r="O24" s="2059">
        <v>6</v>
      </c>
    </row>
    <row r="25" spans="1:16" s="1161" customFormat="1" ht="12" customHeight="1">
      <c r="A25" s="1770" t="s">
        <v>65</v>
      </c>
      <c r="B25" s="1361">
        <v>118</v>
      </c>
      <c r="C25" s="1355">
        <v>98</v>
      </c>
      <c r="D25" s="1355">
        <v>20</v>
      </c>
      <c r="E25" s="1361">
        <v>38</v>
      </c>
      <c r="F25" s="1355">
        <v>31</v>
      </c>
      <c r="G25" s="1360">
        <v>49</v>
      </c>
      <c r="H25" s="1362">
        <v>38</v>
      </c>
      <c r="I25" s="1355">
        <v>2</v>
      </c>
      <c r="J25" s="1361">
        <v>49</v>
      </c>
      <c r="K25" s="1355">
        <v>39</v>
      </c>
      <c r="L25" s="1355">
        <v>10</v>
      </c>
      <c r="M25" s="1361">
        <v>42</v>
      </c>
      <c r="N25" s="1355">
        <v>33</v>
      </c>
      <c r="O25" s="2059">
        <v>9</v>
      </c>
      <c r="P25" s="1167"/>
    </row>
    <row r="26" spans="1:15" s="1161" customFormat="1" ht="12" customHeight="1">
      <c r="A26" s="1770" t="s">
        <v>75</v>
      </c>
      <c r="B26" s="1361">
        <v>635</v>
      </c>
      <c r="C26" s="1355">
        <v>427</v>
      </c>
      <c r="D26" s="1355">
        <v>208</v>
      </c>
      <c r="E26" s="1361">
        <v>210</v>
      </c>
      <c r="F26" s="1355">
        <v>217</v>
      </c>
      <c r="G26" s="1360">
        <v>208</v>
      </c>
      <c r="H26" s="1362">
        <v>216</v>
      </c>
      <c r="I26" s="1355">
        <v>61</v>
      </c>
      <c r="J26" s="1361">
        <v>200</v>
      </c>
      <c r="K26" s="1355">
        <v>134</v>
      </c>
      <c r="L26" s="1355">
        <v>66</v>
      </c>
      <c r="M26" s="1361">
        <v>185</v>
      </c>
      <c r="N26" s="1355">
        <v>124</v>
      </c>
      <c r="O26" s="2059">
        <v>61</v>
      </c>
    </row>
    <row r="27" spans="1:15" s="901" customFormat="1" ht="12" customHeight="1">
      <c r="A27" s="1583" t="s">
        <v>67</v>
      </c>
      <c r="B27" s="1361">
        <v>420</v>
      </c>
      <c r="C27" s="1376">
        <v>314</v>
      </c>
      <c r="D27" s="1376">
        <v>106</v>
      </c>
      <c r="E27" s="1375">
        <v>149</v>
      </c>
      <c r="F27" s="1376">
        <v>144</v>
      </c>
      <c r="G27" s="2057">
        <v>127</v>
      </c>
      <c r="H27" s="1377">
        <v>165</v>
      </c>
      <c r="I27" s="1376">
        <v>10</v>
      </c>
      <c r="J27" s="1361">
        <v>115</v>
      </c>
      <c r="K27" s="1376">
        <v>72</v>
      </c>
      <c r="L27" s="1376">
        <v>43</v>
      </c>
      <c r="M27" s="1361">
        <v>114</v>
      </c>
      <c r="N27" s="1376">
        <v>71</v>
      </c>
      <c r="O27" s="2065">
        <v>43</v>
      </c>
    </row>
    <row r="28" spans="1:16" s="1161" customFormat="1" ht="12" customHeight="1">
      <c r="A28" s="1770" t="s">
        <v>68</v>
      </c>
      <c r="B28" s="1361">
        <v>213</v>
      </c>
      <c r="C28" s="1355">
        <v>171</v>
      </c>
      <c r="D28" s="1355">
        <v>42</v>
      </c>
      <c r="E28" s="1361">
        <v>49</v>
      </c>
      <c r="F28" s="1355">
        <v>70</v>
      </c>
      <c r="G28" s="1360">
        <v>94</v>
      </c>
      <c r="H28" s="1362">
        <v>49</v>
      </c>
      <c r="I28" s="1355">
        <v>15</v>
      </c>
      <c r="J28" s="1361">
        <v>93</v>
      </c>
      <c r="K28" s="1355">
        <v>79</v>
      </c>
      <c r="L28" s="1355">
        <v>14</v>
      </c>
      <c r="M28" s="1361">
        <v>82</v>
      </c>
      <c r="N28" s="1355">
        <v>68</v>
      </c>
      <c r="O28" s="2059">
        <v>14</v>
      </c>
      <c r="P28" s="1167"/>
    </row>
    <row r="29" spans="1:15" s="2046" customFormat="1" ht="21.75" customHeight="1">
      <c r="A29" s="2045" t="s">
        <v>69</v>
      </c>
      <c r="B29" s="1473">
        <v>242</v>
      </c>
      <c r="C29" s="1379">
        <v>179</v>
      </c>
      <c r="D29" s="1379">
        <v>63</v>
      </c>
      <c r="E29" s="1473">
        <v>72</v>
      </c>
      <c r="F29" s="2123">
        <v>84</v>
      </c>
      <c r="G29" s="2124">
        <v>86</v>
      </c>
      <c r="H29" s="2122">
        <v>80</v>
      </c>
      <c r="I29" s="1379">
        <v>19</v>
      </c>
      <c r="J29" s="1473">
        <v>64</v>
      </c>
      <c r="K29" s="1379">
        <v>38</v>
      </c>
      <c r="L29" s="1379">
        <v>26</v>
      </c>
      <c r="M29" s="1473">
        <v>55</v>
      </c>
      <c r="N29" s="1379">
        <v>34</v>
      </c>
      <c r="O29" s="2066">
        <v>21</v>
      </c>
    </row>
    <row r="30" spans="1:52" ht="21.75" customHeight="1" thickBot="1">
      <c r="A30" s="1771" t="s">
        <v>70</v>
      </c>
      <c r="B30" s="1437">
        <v>5207</v>
      </c>
      <c r="C30" s="1438">
        <v>4025</v>
      </c>
      <c r="D30" s="1438">
        <v>1182</v>
      </c>
      <c r="E30" s="1437">
        <v>1759</v>
      </c>
      <c r="F30" s="1438">
        <v>1704</v>
      </c>
      <c r="G30" s="1439">
        <v>1744</v>
      </c>
      <c r="H30" s="1440">
        <v>1811</v>
      </c>
      <c r="I30" s="1440">
        <v>395</v>
      </c>
      <c r="J30" s="1437">
        <v>1624</v>
      </c>
      <c r="K30" s="1438">
        <v>1245</v>
      </c>
      <c r="L30" s="1438">
        <v>379</v>
      </c>
      <c r="M30" s="1437">
        <v>1463</v>
      </c>
      <c r="N30" s="1438">
        <v>1113</v>
      </c>
      <c r="O30" s="1772">
        <v>350</v>
      </c>
      <c r="P30" s="2182"/>
      <c r="R30" s="1165"/>
      <c r="S30" s="1165"/>
      <c r="T30" s="1165"/>
      <c r="U30" s="1165"/>
      <c r="V30" s="1165"/>
      <c r="W30" s="1165"/>
      <c r="X30" s="1165"/>
      <c r="Y30" s="1165"/>
      <c r="Z30" s="1165"/>
      <c r="AA30" s="1165"/>
      <c r="AB30" s="1165"/>
      <c r="AC30" s="1165"/>
      <c r="AD30" s="1165"/>
      <c r="AE30" s="1165"/>
      <c r="AF30" s="1165"/>
      <c r="AG30" s="1165"/>
      <c r="AH30" s="1165"/>
      <c r="AI30" s="1165"/>
      <c r="AJ30" s="1165"/>
      <c r="AK30" s="1165"/>
      <c r="AL30" s="1165"/>
      <c r="AM30" s="1165"/>
      <c r="AN30" s="1165"/>
      <c r="AO30" s="1165"/>
      <c r="AP30" s="1165"/>
      <c r="AQ30" s="1165"/>
      <c r="AR30" s="1165"/>
      <c r="AS30" s="1165"/>
      <c r="AT30" s="1165"/>
      <c r="AU30" s="1165"/>
      <c r="AV30" s="1165"/>
      <c r="AW30" s="1165"/>
      <c r="AX30" s="1165"/>
      <c r="AY30" s="1165"/>
      <c r="AZ30" s="1165"/>
    </row>
    <row r="31" spans="1:52" s="207" customFormat="1" ht="21.75" customHeight="1">
      <c r="A31" s="1208" t="s">
        <v>285</v>
      </c>
      <c r="P31" s="649"/>
      <c r="R31" s="2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1164"/>
      <c r="AI31" s="1164"/>
      <c r="AJ31" s="1164"/>
      <c r="AK31" s="1164"/>
      <c r="AL31" s="1164"/>
      <c r="AM31" s="1164"/>
      <c r="AN31" s="1164"/>
      <c r="AO31" s="1164"/>
      <c r="AP31" s="1164"/>
      <c r="AQ31" s="1164"/>
      <c r="AR31" s="1164"/>
      <c r="AS31" s="1164"/>
      <c r="AT31" s="1164"/>
      <c r="AU31" s="1164"/>
      <c r="AV31" s="1164"/>
      <c r="AW31" s="1164"/>
      <c r="AX31" s="1164"/>
      <c r="AY31" s="1164"/>
      <c r="AZ31" s="1164"/>
    </row>
    <row r="32" spans="16:52" ht="21.75" customHeight="1">
      <c r="P32" s="649"/>
      <c r="R32" s="1227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1165"/>
      <c r="AI32" s="1165"/>
      <c r="AJ32" s="1165"/>
      <c r="AK32" s="1165"/>
      <c r="AL32" s="1165"/>
      <c r="AM32" s="1165"/>
      <c r="AN32" s="1165"/>
      <c r="AO32" s="1165"/>
      <c r="AP32" s="1165"/>
      <c r="AQ32" s="1165"/>
      <c r="AR32" s="1165"/>
      <c r="AS32" s="1165"/>
      <c r="AT32" s="1165"/>
      <c r="AU32" s="1165"/>
      <c r="AV32" s="1165"/>
      <c r="AW32" s="1165"/>
      <c r="AX32" s="1165"/>
      <c r="AY32" s="1165"/>
      <c r="AZ32" s="1165"/>
    </row>
    <row r="33" spans="2:52" s="207" customFormat="1" ht="18">
      <c r="B33" s="843"/>
      <c r="C33" s="843"/>
      <c r="D33" s="1209"/>
      <c r="E33" s="1209"/>
      <c r="F33" s="1164"/>
      <c r="O33" s="84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1164"/>
      <c r="AL33" s="1164"/>
      <c r="AM33" s="1164"/>
      <c r="AN33" s="1164"/>
      <c r="AO33" s="1164"/>
      <c r="AP33" s="1164"/>
      <c r="AQ33" s="1164"/>
      <c r="AR33" s="1164"/>
      <c r="AS33" s="1164"/>
      <c r="AT33" s="1164"/>
      <c r="AU33" s="1164"/>
      <c r="AV33" s="1164"/>
      <c r="AW33" s="1164"/>
      <c r="AX33" s="1164"/>
      <c r="AY33" s="1164"/>
      <c r="AZ33" s="1164"/>
    </row>
    <row r="34" spans="8:52" ht="12.75">
      <c r="H34" s="14" t="s">
        <v>46</v>
      </c>
      <c r="R34" s="1165"/>
      <c r="S34" s="1165"/>
      <c r="T34" s="1165"/>
      <c r="U34" s="1165"/>
      <c r="V34" s="1165"/>
      <c r="W34" s="1165"/>
      <c r="X34" s="1165"/>
      <c r="Y34" s="1165"/>
      <c r="Z34" s="1165"/>
      <c r="AA34" s="1165"/>
      <c r="AB34" s="1165"/>
      <c r="AC34" s="1165"/>
      <c r="AD34" s="1165"/>
      <c r="AE34" s="1165"/>
      <c r="AF34" s="1165"/>
      <c r="AG34" s="1165"/>
      <c r="AH34" s="1165"/>
      <c r="AI34" s="1165"/>
      <c r="AJ34" s="1165"/>
      <c r="AK34" s="1165"/>
      <c r="AL34" s="1165"/>
      <c r="AM34" s="1165"/>
      <c r="AN34" s="1165"/>
      <c r="AO34" s="1165"/>
      <c r="AP34" s="1165"/>
      <c r="AQ34" s="1165"/>
      <c r="AR34" s="1165"/>
      <c r="AS34" s="1165"/>
      <c r="AT34" s="1165"/>
      <c r="AU34" s="1165"/>
      <c r="AV34" s="1165"/>
      <c r="AW34" s="1165"/>
      <c r="AX34" s="1165"/>
      <c r="AY34" s="1165"/>
      <c r="AZ34" s="1165"/>
    </row>
    <row r="35" spans="18:52" s="207" customFormat="1" ht="12.75">
      <c r="R35" s="1164"/>
      <c r="S35" s="1164"/>
      <c r="T35" s="1164"/>
      <c r="U35" s="1164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  <c r="AJ35" s="1164"/>
      <c r="AK35" s="1164"/>
      <c r="AL35" s="1164"/>
      <c r="AM35" s="1164"/>
      <c r="AN35" s="1164"/>
      <c r="AO35" s="1164"/>
      <c r="AP35" s="1164"/>
      <c r="AQ35" s="1164"/>
      <c r="AR35" s="1164"/>
      <c r="AS35" s="1164"/>
      <c r="AT35" s="1164"/>
      <c r="AU35" s="1164"/>
      <c r="AV35" s="1164"/>
      <c r="AW35" s="1164"/>
      <c r="AX35" s="1164"/>
      <c r="AY35" s="1164"/>
      <c r="AZ35" s="1164"/>
    </row>
    <row r="36" spans="2:52" ht="12.75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R36" s="1165"/>
      <c r="S36" s="1165"/>
      <c r="T36" s="1165"/>
      <c r="U36" s="1165"/>
      <c r="V36" s="1165"/>
      <c r="W36" s="1165"/>
      <c r="X36" s="1165"/>
      <c r="Y36" s="1165"/>
      <c r="Z36" s="1165"/>
      <c r="AA36" s="1165"/>
      <c r="AB36" s="1165"/>
      <c r="AC36" s="1165"/>
      <c r="AD36" s="1165"/>
      <c r="AE36" s="1165"/>
      <c r="AF36" s="1165"/>
      <c r="AG36" s="1165"/>
      <c r="AH36" s="1165"/>
      <c r="AI36" s="1165"/>
      <c r="AJ36" s="1165"/>
      <c r="AK36" s="1165"/>
      <c r="AL36" s="1165"/>
      <c r="AM36" s="1165"/>
      <c r="AN36" s="1165"/>
      <c r="AO36" s="1165"/>
      <c r="AP36" s="1165"/>
      <c r="AQ36" s="1165"/>
      <c r="AR36" s="1165"/>
      <c r="AS36" s="1165"/>
      <c r="AT36" s="1165"/>
      <c r="AU36" s="1165"/>
      <c r="AV36" s="1165"/>
      <c r="AW36" s="1165"/>
      <c r="AX36" s="1165"/>
      <c r="AY36" s="1165"/>
      <c r="AZ36" s="1165"/>
    </row>
    <row r="37" spans="2:15" s="207" customFormat="1" ht="12.75">
      <c r="B37" s="845"/>
      <c r="C37" s="845"/>
      <c r="D37" s="845"/>
      <c r="E37" s="845"/>
      <c r="F37" s="845"/>
      <c r="G37" s="845"/>
      <c r="H37" s="845"/>
      <c r="I37" s="845"/>
      <c r="J37" s="845"/>
      <c r="K37" s="845"/>
      <c r="L37" s="845"/>
      <c r="M37" s="845"/>
      <c r="N37" s="845"/>
      <c r="O37" s="845"/>
    </row>
    <row r="38" spans="2:7" ht="12.75">
      <c r="B38" s="161"/>
      <c r="C38" s="161"/>
      <c r="D38" s="161"/>
      <c r="E38" s="161"/>
      <c r="F38" s="161"/>
      <c r="G38" s="161"/>
    </row>
    <row r="39" s="1164" customFormat="1" ht="12.75"/>
    <row r="40" s="1165" customFormat="1" ht="12.75">
      <c r="H40" s="1166"/>
    </row>
    <row r="41" s="1165" customFormat="1" ht="12.75">
      <c r="H41" s="1166"/>
    </row>
    <row r="42" s="1165" customFormat="1" ht="12.75">
      <c r="H42" s="1166"/>
    </row>
    <row r="43" s="1165" customFormat="1" ht="12.75"/>
    <row r="44" s="1165" customFormat="1" ht="12.75"/>
  </sheetData>
  <mergeCells count="3">
    <mergeCell ref="B7:G7"/>
    <mergeCell ref="A2:B2"/>
    <mergeCell ref="G2:I2"/>
  </mergeCells>
  <printOptions horizontalCentered="1"/>
  <pageMargins left="0.2755905511811024" right="0.1968503937007874" top="0.68" bottom="0.4" header="0.51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2:BT39"/>
  <sheetViews>
    <sheetView workbookViewId="0" topLeftCell="O12">
      <selection activeCell="Y29" sqref="Y29:AX32"/>
    </sheetView>
  </sheetViews>
  <sheetFormatPr defaultColWidth="11.421875" defaultRowHeight="15"/>
  <cols>
    <col min="1" max="1" width="5.7109375" style="158" customWidth="1"/>
    <col min="2" max="7" width="5.57421875" style="158" customWidth="1"/>
    <col min="8" max="9" width="9.7109375" style="211" customWidth="1"/>
    <col min="10" max="18" width="5.57421875" style="158" customWidth="1"/>
    <col min="19" max="19" width="7.7109375" style="211" customWidth="1"/>
    <col min="20" max="22" width="5.57421875" style="158" customWidth="1"/>
    <col min="23" max="23" width="7.7109375" style="211" customWidth="1"/>
    <col min="24" max="16384" width="11.421875" style="158" customWidth="1"/>
  </cols>
  <sheetData>
    <row r="2" spans="1:23" s="167" customFormat="1" ht="15">
      <c r="A2" s="712" t="str">
        <f>'A. Ausbildungsverh. Landwirt'!A3</f>
        <v>BMELV - Referat 425</v>
      </c>
      <c r="B2" s="712"/>
      <c r="C2" s="712"/>
      <c r="D2" s="712"/>
      <c r="E2" s="154"/>
      <c r="F2" s="154"/>
      <c r="G2" s="154"/>
      <c r="H2" s="155"/>
      <c r="I2" s="2757" t="s">
        <v>442</v>
      </c>
      <c r="J2" s="2758"/>
      <c r="K2" s="2758"/>
      <c r="L2" s="2758"/>
      <c r="M2" s="2758"/>
      <c r="N2" s="2758"/>
      <c r="O2" s="2758"/>
      <c r="P2" s="154"/>
      <c r="Q2" s="154"/>
      <c r="R2" s="154"/>
      <c r="S2" s="155"/>
      <c r="T2" s="154"/>
      <c r="U2" s="154"/>
      <c r="W2" s="439" t="str">
        <f>Inhaltsverzeichnis!$O$1</f>
        <v>Mai 2007</v>
      </c>
    </row>
    <row r="3" spans="1:23" ht="18" customHeight="1">
      <c r="A3" s="652"/>
      <c r="B3" s="171"/>
      <c r="C3" s="171"/>
      <c r="D3" s="171"/>
      <c r="E3" s="171"/>
      <c r="F3" s="171"/>
      <c r="G3" s="171"/>
      <c r="H3" s="651"/>
      <c r="I3" s="158"/>
      <c r="J3" s="171"/>
      <c r="K3" s="171"/>
      <c r="L3" s="171" t="s">
        <v>46</v>
      </c>
      <c r="M3" s="171"/>
      <c r="N3" s="171"/>
      <c r="O3" s="171"/>
      <c r="P3" s="171"/>
      <c r="Q3" s="171"/>
      <c r="R3" s="171"/>
      <c r="S3" s="651"/>
      <c r="T3" s="171"/>
      <c r="U3" s="171"/>
      <c r="V3" s="171"/>
      <c r="W3" s="651"/>
    </row>
    <row r="4" spans="1:23" ht="18" customHeight="1">
      <c r="A4" s="437" t="s">
        <v>390</v>
      </c>
      <c r="B4" s="171"/>
      <c r="C4" s="171"/>
      <c r="D4" s="171"/>
      <c r="E4" s="171"/>
      <c r="F4" s="171"/>
      <c r="G4" s="171"/>
      <c r="H4" s="651"/>
      <c r="I4" s="651"/>
      <c r="J4" s="171"/>
      <c r="K4" s="171"/>
      <c r="L4" s="171"/>
      <c r="M4" s="171"/>
      <c r="N4" s="171"/>
      <c r="O4" s="171"/>
      <c r="P4" s="171"/>
      <c r="Q4" s="171"/>
      <c r="R4" s="171"/>
      <c r="S4" s="651"/>
      <c r="T4" s="171"/>
      <c r="U4" s="171"/>
      <c r="V4" s="171"/>
      <c r="W4" s="651"/>
    </row>
    <row r="5" spans="1:23" ht="15.75" thickBot="1">
      <c r="A5" s="249"/>
      <c r="B5" s="249"/>
      <c r="C5" s="249"/>
      <c r="D5" s="249"/>
      <c r="E5" s="249"/>
      <c r="F5" s="249"/>
      <c r="G5" s="249"/>
      <c r="H5" s="653"/>
      <c r="I5" s="653"/>
      <c r="J5" s="249"/>
      <c r="K5" s="249"/>
      <c r="L5" s="249"/>
      <c r="M5" s="249"/>
      <c r="N5" s="249"/>
      <c r="O5" s="249"/>
      <c r="P5" s="249"/>
      <c r="Q5" s="249"/>
      <c r="R5" s="249"/>
      <c r="S5" s="653"/>
      <c r="T5" s="249"/>
      <c r="U5" s="249"/>
      <c r="V5" s="249"/>
      <c r="W5" s="653"/>
    </row>
    <row r="6" spans="1:37" ht="21.75" customHeight="1">
      <c r="A6" s="1773"/>
      <c r="B6" s="2678" t="str">
        <f>'Gaba-Fachwerker'!B7:G7</f>
        <v>Auszubildende am 31.12.2006</v>
      </c>
      <c r="C6" s="2679" t="s">
        <v>238</v>
      </c>
      <c r="D6" s="2679" t="s">
        <v>238</v>
      </c>
      <c r="E6" s="2679" t="s">
        <v>238</v>
      </c>
      <c r="F6" s="2679" t="s">
        <v>238</v>
      </c>
      <c r="G6" s="2680" t="s">
        <v>238</v>
      </c>
      <c r="H6" s="1774" t="s">
        <v>1</v>
      </c>
      <c r="I6" s="1775" t="s">
        <v>2</v>
      </c>
      <c r="J6" s="1776" t="s">
        <v>204</v>
      </c>
      <c r="K6" s="1668"/>
      <c r="L6" s="1668"/>
      <c r="M6" s="1668"/>
      <c r="N6" s="1668"/>
      <c r="O6" s="1664"/>
      <c r="P6" s="1567" t="s">
        <v>0</v>
      </c>
      <c r="Q6" s="1668"/>
      <c r="R6" s="1668"/>
      <c r="S6" s="1777"/>
      <c r="T6" s="1668"/>
      <c r="U6" s="1668"/>
      <c r="V6" s="1668"/>
      <c r="W6" s="1593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" customHeight="1">
      <c r="A7" s="1542"/>
      <c r="B7" s="2681"/>
      <c r="C7" s="2667"/>
      <c r="D7" s="2667"/>
      <c r="E7" s="2667"/>
      <c r="F7" s="2667"/>
      <c r="G7" s="2668"/>
      <c r="H7" s="654" t="s">
        <v>5</v>
      </c>
      <c r="I7" s="297" t="s">
        <v>6</v>
      </c>
      <c r="J7" s="655"/>
      <c r="K7" s="30"/>
      <c r="L7" s="492"/>
      <c r="M7" s="27" t="s">
        <v>3</v>
      </c>
      <c r="N7" s="28"/>
      <c r="O7" s="73"/>
      <c r="P7" s="493"/>
      <c r="Q7" s="30"/>
      <c r="R7" s="30"/>
      <c r="S7" s="656"/>
      <c r="T7" s="27" t="s">
        <v>4</v>
      </c>
      <c r="U7" s="28"/>
      <c r="V7" s="28"/>
      <c r="W7" s="1778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47" ht="12" customHeight="1">
      <c r="A8" s="1779" t="s">
        <v>53</v>
      </c>
      <c r="B8" s="494"/>
      <c r="C8" s="495"/>
      <c r="D8" s="495"/>
      <c r="E8" s="31" t="s">
        <v>51</v>
      </c>
      <c r="F8" s="31"/>
      <c r="G8" s="16"/>
      <c r="H8" s="654" t="s">
        <v>12</v>
      </c>
      <c r="I8" s="297" t="s">
        <v>12</v>
      </c>
      <c r="J8" s="74"/>
      <c r="K8" s="495"/>
      <c r="L8" s="494"/>
      <c r="M8" s="26" t="s">
        <v>7</v>
      </c>
      <c r="N8" s="16"/>
      <c r="O8" s="630"/>
      <c r="P8" s="75"/>
      <c r="Q8" s="495"/>
      <c r="R8" s="495"/>
      <c r="S8" s="654" t="s">
        <v>8</v>
      </c>
      <c r="T8" s="33" t="s">
        <v>9</v>
      </c>
      <c r="U8" s="34"/>
      <c r="V8" s="34"/>
      <c r="W8" s="1780"/>
      <c r="X8" s="21"/>
      <c r="Y8" s="15" t="s">
        <v>46</v>
      </c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54"/>
      <c r="AM8" s="154"/>
      <c r="AN8" s="154"/>
      <c r="AO8" s="154"/>
      <c r="AP8" s="154"/>
      <c r="AQ8" s="154"/>
      <c r="AR8" s="155"/>
      <c r="AS8" s="154"/>
      <c r="AT8" s="154"/>
      <c r="AU8" s="157" t="s">
        <v>227</v>
      </c>
    </row>
    <row r="9" spans="1:37" ht="12" customHeight="1">
      <c r="A9" s="1542"/>
      <c r="B9" s="492" t="s">
        <v>23</v>
      </c>
      <c r="C9" s="30" t="s">
        <v>21</v>
      </c>
      <c r="D9" s="30" t="s">
        <v>22</v>
      </c>
      <c r="E9" s="33" t="s">
        <v>52</v>
      </c>
      <c r="F9" s="31"/>
      <c r="G9" s="16"/>
      <c r="H9" s="654" t="s">
        <v>24</v>
      </c>
      <c r="I9" s="297" t="s">
        <v>24</v>
      </c>
      <c r="J9" s="74"/>
      <c r="K9" s="495"/>
      <c r="L9" s="494"/>
      <c r="M9" s="645"/>
      <c r="N9" s="491"/>
      <c r="O9" s="73"/>
      <c r="P9" s="495"/>
      <c r="Q9" s="495"/>
      <c r="R9" s="495"/>
      <c r="S9" s="654" t="s">
        <v>13</v>
      </c>
      <c r="T9" s="75"/>
      <c r="U9" s="75"/>
      <c r="V9" s="77"/>
      <c r="W9" s="1781" t="s">
        <v>8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" customHeight="1">
      <c r="A10" s="1542"/>
      <c r="B10" s="492" t="s">
        <v>35</v>
      </c>
      <c r="C10" s="30" t="s">
        <v>34</v>
      </c>
      <c r="D10" s="30" t="s">
        <v>34</v>
      </c>
      <c r="E10" s="432"/>
      <c r="F10" s="432"/>
      <c r="G10" s="432"/>
      <c r="H10" s="654" t="s">
        <v>39</v>
      </c>
      <c r="I10" s="297" t="s">
        <v>39</v>
      </c>
      <c r="J10" s="492" t="s">
        <v>23</v>
      </c>
      <c r="K10" s="79" t="s">
        <v>21</v>
      </c>
      <c r="L10" s="30" t="s">
        <v>22</v>
      </c>
      <c r="M10" s="657" t="s">
        <v>23</v>
      </c>
      <c r="N10" s="72" t="s">
        <v>21</v>
      </c>
      <c r="O10" s="25" t="s">
        <v>22</v>
      </c>
      <c r="P10" s="492" t="s">
        <v>23</v>
      </c>
      <c r="Q10" s="30" t="s">
        <v>21</v>
      </c>
      <c r="R10" s="30" t="s">
        <v>22</v>
      </c>
      <c r="S10" s="654" t="s">
        <v>25</v>
      </c>
      <c r="T10" s="80" t="s">
        <v>23</v>
      </c>
      <c r="U10" s="25" t="s">
        <v>21</v>
      </c>
      <c r="V10" s="25" t="s">
        <v>22</v>
      </c>
      <c r="W10" s="1781" t="s">
        <v>13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" customHeight="1">
      <c r="A11" s="1542"/>
      <c r="B11" s="494"/>
      <c r="C11" s="495"/>
      <c r="D11" s="495"/>
      <c r="E11" s="72" t="s">
        <v>36</v>
      </c>
      <c r="F11" s="72" t="s">
        <v>37</v>
      </c>
      <c r="G11" s="658" t="s">
        <v>38</v>
      </c>
      <c r="H11" s="654" t="s">
        <v>45</v>
      </c>
      <c r="I11" s="297" t="s">
        <v>45</v>
      </c>
      <c r="J11" s="492" t="s">
        <v>35</v>
      </c>
      <c r="K11" s="79" t="s">
        <v>34</v>
      </c>
      <c r="L11" s="30" t="s">
        <v>40</v>
      </c>
      <c r="M11" s="657" t="s">
        <v>35</v>
      </c>
      <c r="N11" s="72" t="s">
        <v>34</v>
      </c>
      <c r="O11" s="25" t="s">
        <v>40</v>
      </c>
      <c r="P11" s="492" t="s">
        <v>35</v>
      </c>
      <c r="Q11" s="30" t="s">
        <v>34</v>
      </c>
      <c r="R11" s="30" t="s">
        <v>40</v>
      </c>
      <c r="S11" s="654" t="s">
        <v>41</v>
      </c>
      <c r="T11" s="80" t="s">
        <v>35</v>
      </c>
      <c r="U11" s="25" t="s">
        <v>34</v>
      </c>
      <c r="V11" s="25" t="s">
        <v>40</v>
      </c>
      <c r="W11" s="1781" t="s">
        <v>25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" customHeight="1">
      <c r="A12" s="1545"/>
      <c r="B12" s="659"/>
      <c r="C12" s="660"/>
      <c r="D12" s="660"/>
      <c r="E12" s="580"/>
      <c r="F12" s="580"/>
      <c r="G12" s="528"/>
      <c r="H12" s="661"/>
      <c r="I12" s="662"/>
      <c r="J12" s="659"/>
      <c r="K12" s="663"/>
      <c r="L12" s="660"/>
      <c r="M12" s="664"/>
      <c r="N12" s="580"/>
      <c r="O12" s="579"/>
      <c r="P12" s="660"/>
      <c r="Q12" s="660"/>
      <c r="R12" s="660"/>
      <c r="S12" s="661"/>
      <c r="T12" s="665"/>
      <c r="U12" s="364"/>
      <c r="V12" s="364"/>
      <c r="W12" s="1782" t="s">
        <v>41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72" ht="21.75" customHeight="1">
      <c r="A13" s="1783" t="s">
        <v>54</v>
      </c>
      <c r="B13" s="672">
        <v>0</v>
      </c>
      <c r="C13" s="677">
        <v>0</v>
      </c>
      <c r="D13" s="2068">
        <v>0</v>
      </c>
      <c r="E13" s="677">
        <v>0</v>
      </c>
      <c r="F13" s="677">
        <v>0</v>
      </c>
      <c r="G13" s="677">
        <v>0</v>
      </c>
      <c r="H13" s="672">
        <v>0</v>
      </c>
      <c r="I13" s="226">
        <v>0</v>
      </c>
      <c r="J13" s="677">
        <v>0</v>
      </c>
      <c r="K13" s="677">
        <v>0</v>
      </c>
      <c r="L13" s="2068">
        <v>0</v>
      </c>
      <c r="M13" s="677">
        <v>0</v>
      </c>
      <c r="N13" s="677">
        <v>0</v>
      </c>
      <c r="O13" s="2068">
        <v>0</v>
      </c>
      <c r="P13" s="666">
        <v>0</v>
      </c>
      <c r="Q13" s="677">
        <v>0</v>
      </c>
      <c r="R13" s="2068">
        <v>0</v>
      </c>
      <c r="S13" s="677">
        <v>0</v>
      </c>
      <c r="T13" s="672">
        <v>0</v>
      </c>
      <c r="U13" s="677">
        <v>0</v>
      </c>
      <c r="V13" s="2068">
        <v>0</v>
      </c>
      <c r="W13" s="1462">
        <v>0</v>
      </c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</row>
    <row r="14" spans="1:72" ht="12" customHeight="1">
      <c r="A14" s="1783" t="s">
        <v>55</v>
      </c>
      <c r="B14" s="673">
        <v>16</v>
      </c>
      <c r="C14" s="666">
        <v>16</v>
      </c>
      <c r="D14" s="678">
        <v>0</v>
      </c>
      <c r="E14" s="666">
        <v>0</v>
      </c>
      <c r="F14" s="666">
        <v>15</v>
      </c>
      <c r="G14" s="666">
        <v>1</v>
      </c>
      <c r="H14" s="673">
        <v>0</v>
      </c>
      <c r="I14" s="675">
        <v>0</v>
      </c>
      <c r="J14" s="666">
        <v>10</v>
      </c>
      <c r="K14" s="666">
        <v>10</v>
      </c>
      <c r="L14" s="666">
        <v>0</v>
      </c>
      <c r="M14" s="673">
        <v>10</v>
      </c>
      <c r="N14" s="666">
        <v>10</v>
      </c>
      <c r="O14" s="678">
        <v>0</v>
      </c>
      <c r="P14" s="666">
        <v>1</v>
      </c>
      <c r="Q14" s="666">
        <v>1</v>
      </c>
      <c r="R14" s="678">
        <v>0</v>
      </c>
      <c r="S14" s="666">
        <v>1</v>
      </c>
      <c r="T14" s="673">
        <v>1</v>
      </c>
      <c r="U14" s="666">
        <v>1</v>
      </c>
      <c r="V14" s="678">
        <v>0</v>
      </c>
      <c r="W14" s="1784">
        <v>1</v>
      </c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</row>
    <row r="15" spans="1:72" ht="12" customHeight="1">
      <c r="A15" s="1783" t="s">
        <v>56</v>
      </c>
      <c r="B15" s="673">
        <v>0</v>
      </c>
      <c r="C15" s="666">
        <v>0</v>
      </c>
      <c r="D15" s="678">
        <v>0</v>
      </c>
      <c r="E15" s="666">
        <v>0</v>
      </c>
      <c r="F15" s="666">
        <v>0</v>
      </c>
      <c r="G15" s="678">
        <v>0</v>
      </c>
      <c r="H15" s="673">
        <v>0</v>
      </c>
      <c r="I15" s="675">
        <v>0</v>
      </c>
      <c r="J15" s="666">
        <v>0</v>
      </c>
      <c r="K15" s="666">
        <v>0</v>
      </c>
      <c r="L15" s="666">
        <v>0</v>
      </c>
      <c r="M15" s="673">
        <v>0</v>
      </c>
      <c r="N15" s="666">
        <v>0</v>
      </c>
      <c r="O15" s="678">
        <v>0</v>
      </c>
      <c r="P15" s="666">
        <v>0</v>
      </c>
      <c r="Q15" s="666">
        <v>0</v>
      </c>
      <c r="R15" s="678">
        <v>0</v>
      </c>
      <c r="S15" s="675">
        <v>0</v>
      </c>
      <c r="T15" s="673">
        <v>0</v>
      </c>
      <c r="U15" s="666">
        <v>0</v>
      </c>
      <c r="V15" s="678">
        <v>0</v>
      </c>
      <c r="W15" s="1784">
        <v>0</v>
      </c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</row>
    <row r="16" spans="1:72" s="246" customFormat="1" ht="12" customHeight="1">
      <c r="A16" s="1770" t="s">
        <v>57</v>
      </c>
      <c r="B16" s="673">
        <v>1</v>
      </c>
      <c r="C16" s="666">
        <v>1</v>
      </c>
      <c r="D16" s="678">
        <v>0</v>
      </c>
      <c r="E16" s="666">
        <v>1</v>
      </c>
      <c r="F16" s="666">
        <v>0</v>
      </c>
      <c r="G16" s="666">
        <v>0</v>
      </c>
      <c r="H16" s="673">
        <v>1</v>
      </c>
      <c r="I16" s="675">
        <v>1</v>
      </c>
      <c r="J16" s="666">
        <v>2</v>
      </c>
      <c r="K16" s="666">
        <v>2</v>
      </c>
      <c r="L16" s="666">
        <v>0</v>
      </c>
      <c r="M16" s="673">
        <v>2</v>
      </c>
      <c r="N16" s="666">
        <v>2</v>
      </c>
      <c r="O16" s="678">
        <v>0</v>
      </c>
      <c r="P16" s="666">
        <v>0</v>
      </c>
      <c r="Q16" s="666">
        <v>0</v>
      </c>
      <c r="R16" s="666">
        <v>0</v>
      </c>
      <c r="S16" s="675">
        <v>0</v>
      </c>
      <c r="T16" s="673">
        <v>0</v>
      </c>
      <c r="U16" s="666">
        <v>0</v>
      </c>
      <c r="V16" s="678">
        <v>0</v>
      </c>
      <c r="W16" s="1784">
        <v>0</v>
      </c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</row>
    <row r="17" spans="1:72" ht="12" customHeight="1">
      <c r="A17" s="1783" t="s">
        <v>58</v>
      </c>
      <c r="B17" s="673">
        <v>0</v>
      </c>
      <c r="C17" s="666">
        <v>0</v>
      </c>
      <c r="D17" s="678">
        <v>0</v>
      </c>
      <c r="E17" s="666">
        <v>0</v>
      </c>
      <c r="F17" s="666">
        <v>0</v>
      </c>
      <c r="G17" s="666">
        <v>0</v>
      </c>
      <c r="H17" s="673">
        <v>0</v>
      </c>
      <c r="I17" s="675">
        <v>0</v>
      </c>
      <c r="J17" s="666">
        <v>0</v>
      </c>
      <c r="K17" s="666">
        <v>0</v>
      </c>
      <c r="L17" s="666">
        <v>0</v>
      </c>
      <c r="M17" s="673">
        <v>0</v>
      </c>
      <c r="N17" s="666">
        <v>0</v>
      </c>
      <c r="O17" s="678">
        <v>0</v>
      </c>
      <c r="P17" s="666">
        <v>0</v>
      </c>
      <c r="Q17" s="666">
        <v>0</v>
      </c>
      <c r="R17" s="666">
        <v>0</v>
      </c>
      <c r="S17" s="675">
        <v>0</v>
      </c>
      <c r="T17" s="673">
        <v>0</v>
      </c>
      <c r="U17" s="666">
        <v>0</v>
      </c>
      <c r="V17" s="678">
        <v>0</v>
      </c>
      <c r="W17" s="1784">
        <v>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</row>
    <row r="18" spans="1:72" ht="24.75" customHeight="1">
      <c r="A18" s="1783" t="s">
        <v>59</v>
      </c>
      <c r="B18" s="673">
        <v>0</v>
      </c>
      <c r="C18" s="666">
        <v>0</v>
      </c>
      <c r="D18" s="678">
        <v>0</v>
      </c>
      <c r="E18" s="666">
        <v>0</v>
      </c>
      <c r="F18" s="666">
        <v>0</v>
      </c>
      <c r="G18" s="678">
        <v>0</v>
      </c>
      <c r="H18" s="673">
        <v>0</v>
      </c>
      <c r="I18" s="675">
        <v>0</v>
      </c>
      <c r="J18" s="666">
        <v>0</v>
      </c>
      <c r="K18" s="666">
        <v>0</v>
      </c>
      <c r="L18" s="666">
        <v>0</v>
      </c>
      <c r="M18" s="673">
        <v>0</v>
      </c>
      <c r="N18" s="666">
        <v>0</v>
      </c>
      <c r="O18" s="678">
        <v>0</v>
      </c>
      <c r="P18" s="666">
        <v>0</v>
      </c>
      <c r="Q18" s="666">
        <v>0</v>
      </c>
      <c r="R18" s="666">
        <v>0</v>
      </c>
      <c r="S18" s="675">
        <v>0</v>
      </c>
      <c r="T18" s="673">
        <v>0</v>
      </c>
      <c r="U18" s="666">
        <v>0</v>
      </c>
      <c r="V18" s="678">
        <v>0</v>
      </c>
      <c r="W18" s="1784">
        <v>0</v>
      </c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</row>
    <row r="19" spans="1:72" ht="12" customHeight="1">
      <c r="A19" s="1783" t="s">
        <v>60</v>
      </c>
      <c r="B19" s="673">
        <v>2</v>
      </c>
      <c r="C19" s="666">
        <v>2</v>
      </c>
      <c r="D19" s="678">
        <v>0</v>
      </c>
      <c r="E19" s="666">
        <v>1</v>
      </c>
      <c r="F19" s="666">
        <v>1</v>
      </c>
      <c r="G19" s="666">
        <v>0</v>
      </c>
      <c r="H19" s="673">
        <v>2</v>
      </c>
      <c r="I19" s="675">
        <v>0</v>
      </c>
      <c r="J19" s="666">
        <v>0</v>
      </c>
      <c r="K19" s="666">
        <v>0</v>
      </c>
      <c r="L19" s="666">
        <v>0</v>
      </c>
      <c r="M19" s="673">
        <v>0</v>
      </c>
      <c r="N19" s="666">
        <v>0</v>
      </c>
      <c r="O19" s="678">
        <v>0</v>
      </c>
      <c r="P19" s="666">
        <v>0</v>
      </c>
      <c r="Q19" s="666">
        <v>0</v>
      </c>
      <c r="R19" s="666">
        <v>0</v>
      </c>
      <c r="S19" s="675">
        <v>0</v>
      </c>
      <c r="T19" s="673">
        <v>0</v>
      </c>
      <c r="U19" s="666">
        <v>0</v>
      </c>
      <c r="V19" s="678">
        <v>0</v>
      </c>
      <c r="W19" s="1784">
        <v>0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</row>
    <row r="20" spans="1:72" ht="12" customHeight="1">
      <c r="A20" s="1783" t="s">
        <v>61</v>
      </c>
      <c r="B20" s="673">
        <v>3</v>
      </c>
      <c r="C20" s="666">
        <v>3</v>
      </c>
      <c r="D20" s="678">
        <v>0</v>
      </c>
      <c r="E20" s="666">
        <v>1</v>
      </c>
      <c r="F20" s="666">
        <v>2</v>
      </c>
      <c r="G20" s="666">
        <v>0</v>
      </c>
      <c r="H20" s="673">
        <v>1</v>
      </c>
      <c r="I20" s="675">
        <v>2</v>
      </c>
      <c r="J20" s="666">
        <v>0</v>
      </c>
      <c r="K20" s="666">
        <v>0</v>
      </c>
      <c r="L20" s="666">
        <v>0</v>
      </c>
      <c r="M20" s="673">
        <v>0</v>
      </c>
      <c r="N20" s="666">
        <v>0</v>
      </c>
      <c r="O20" s="678">
        <v>0</v>
      </c>
      <c r="P20" s="666">
        <v>0</v>
      </c>
      <c r="Q20" s="666">
        <v>0</v>
      </c>
      <c r="R20" s="678">
        <v>0</v>
      </c>
      <c r="S20" s="666">
        <v>0</v>
      </c>
      <c r="T20" s="673">
        <v>0</v>
      </c>
      <c r="U20" s="666">
        <v>0</v>
      </c>
      <c r="V20" s="678">
        <v>0</v>
      </c>
      <c r="W20" s="1784">
        <v>0</v>
      </c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</row>
    <row r="21" spans="1:72" ht="12" customHeight="1">
      <c r="A21" s="1783" t="s">
        <v>62</v>
      </c>
      <c r="B21" s="673">
        <v>2</v>
      </c>
      <c r="C21" s="666">
        <v>1</v>
      </c>
      <c r="D21" s="678">
        <v>1</v>
      </c>
      <c r="E21" s="666">
        <v>0</v>
      </c>
      <c r="F21" s="666">
        <v>0</v>
      </c>
      <c r="G21" s="666">
        <v>2</v>
      </c>
      <c r="H21" s="673">
        <v>1</v>
      </c>
      <c r="I21" s="675">
        <v>1</v>
      </c>
      <c r="J21" s="666">
        <v>2</v>
      </c>
      <c r="K21" s="666">
        <v>2</v>
      </c>
      <c r="L21" s="666">
        <v>0</v>
      </c>
      <c r="M21" s="673">
        <v>2</v>
      </c>
      <c r="N21" s="666">
        <v>2</v>
      </c>
      <c r="O21" s="678">
        <v>0</v>
      </c>
      <c r="P21" s="666">
        <v>0</v>
      </c>
      <c r="Q21" s="666">
        <v>0</v>
      </c>
      <c r="R21" s="678">
        <v>0</v>
      </c>
      <c r="S21" s="666">
        <v>0</v>
      </c>
      <c r="T21" s="673">
        <v>0</v>
      </c>
      <c r="U21" s="666">
        <v>0</v>
      </c>
      <c r="V21" s="678">
        <v>0</v>
      </c>
      <c r="W21" s="1784">
        <v>0</v>
      </c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</row>
    <row r="22" spans="1:72" ht="12" customHeight="1">
      <c r="A22" s="1783" t="s">
        <v>63</v>
      </c>
      <c r="B22" s="673">
        <v>12</v>
      </c>
      <c r="C22" s="666">
        <v>12</v>
      </c>
      <c r="D22" s="678">
        <v>0</v>
      </c>
      <c r="E22" s="666">
        <v>1</v>
      </c>
      <c r="F22" s="666">
        <v>5</v>
      </c>
      <c r="G22" s="666">
        <v>6</v>
      </c>
      <c r="H22" s="673">
        <v>4</v>
      </c>
      <c r="I22" s="675">
        <v>1</v>
      </c>
      <c r="J22" s="666">
        <v>4</v>
      </c>
      <c r="K22" s="666">
        <v>4</v>
      </c>
      <c r="L22" s="666">
        <v>0</v>
      </c>
      <c r="M22" s="673">
        <v>4</v>
      </c>
      <c r="N22" s="666">
        <v>4</v>
      </c>
      <c r="O22" s="678">
        <v>0</v>
      </c>
      <c r="P22" s="666">
        <v>0</v>
      </c>
      <c r="Q22" s="666">
        <v>0</v>
      </c>
      <c r="R22" s="678">
        <v>0</v>
      </c>
      <c r="S22" s="666">
        <v>0</v>
      </c>
      <c r="T22" s="673">
        <v>0</v>
      </c>
      <c r="U22" s="666">
        <v>0</v>
      </c>
      <c r="V22" s="678">
        <v>0</v>
      </c>
      <c r="W22" s="1784">
        <v>0</v>
      </c>
      <c r="X22" s="87"/>
      <c r="Y22" s="87" t="s">
        <v>46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</row>
    <row r="23" spans="1:72" ht="24.75" customHeight="1">
      <c r="A23" s="1783" t="s">
        <v>64</v>
      </c>
      <c r="B23" s="673">
        <v>11</v>
      </c>
      <c r="C23" s="666">
        <v>11</v>
      </c>
      <c r="D23" s="678">
        <v>0</v>
      </c>
      <c r="E23" s="666">
        <v>0</v>
      </c>
      <c r="F23" s="666">
        <v>9</v>
      </c>
      <c r="G23" s="666">
        <v>2</v>
      </c>
      <c r="H23" s="673">
        <v>7</v>
      </c>
      <c r="I23" s="675">
        <v>1</v>
      </c>
      <c r="J23" s="666">
        <v>7</v>
      </c>
      <c r="K23" s="666">
        <v>7</v>
      </c>
      <c r="L23" s="666">
        <v>0</v>
      </c>
      <c r="M23" s="673">
        <v>6</v>
      </c>
      <c r="N23" s="666">
        <v>6</v>
      </c>
      <c r="O23" s="678">
        <v>0</v>
      </c>
      <c r="P23" s="666">
        <v>0</v>
      </c>
      <c r="Q23" s="666">
        <v>0</v>
      </c>
      <c r="R23" s="678">
        <v>0</v>
      </c>
      <c r="S23" s="666">
        <v>0</v>
      </c>
      <c r="T23" s="673">
        <v>0</v>
      </c>
      <c r="U23" s="666">
        <v>0</v>
      </c>
      <c r="V23" s="678">
        <v>0</v>
      </c>
      <c r="W23" s="1784">
        <v>0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</row>
    <row r="24" spans="1:72" ht="12" customHeight="1">
      <c r="A24" s="1783" t="s">
        <v>65</v>
      </c>
      <c r="B24" s="673">
        <v>0</v>
      </c>
      <c r="C24" s="666">
        <v>0</v>
      </c>
      <c r="D24" s="678">
        <v>0</v>
      </c>
      <c r="E24" s="666">
        <v>0</v>
      </c>
      <c r="F24" s="666">
        <v>0</v>
      </c>
      <c r="G24" s="678">
        <v>0</v>
      </c>
      <c r="H24" s="673">
        <v>0</v>
      </c>
      <c r="I24" s="675">
        <v>0</v>
      </c>
      <c r="J24" s="666">
        <v>0</v>
      </c>
      <c r="K24" s="666">
        <v>0</v>
      </c>
      <c r="L24" s="666">
        <v>0</v>
      </c>
      <c r="M24" s="673">
        <v>0</v>
      </c>
      <c r="N24" s="666">
        <v>0</v>
      </c>
      <c r="O24" s="678">
        <v>0</v>
      </c>
      <c r="P24" s="666">
        <v>0</v>
      </c>
      <c r="Q24" s="666">
        <v>0</v>
      </c>
      <c r="R24" s="666">
        <v>0</v>
      </c>
      <c r="S24" s="675">
        <v>0</v>
      </c>
      <c r="T24" s="673">
        <v>0</v>
      </c>
      <c r="U24" s="666">
        <v>0</v>
      </c>
      <c r="V24" s="678">
        <v>0</v>
      </c>
      <c r="W24" s="1784">
        <v>0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</row>
    <row r="25" spans="1:72" s="175" customFormat="1" ht="12" customHeight="1">
      <c r="A25" s="1770" t="s">
        <v>75</v>
      </c>
      <c r="B25" s="673">
        <v>1</v>
      </c>
      <c r="C25" s="666">
        <v>1</v>
      </c>
      <c r="D25" s="678">
        <v>0</v>
      </c>
      <c r="E25" s="666">
        <v>1</v>
      </c>
      <c r="F25" s="666">
        <v>0</v>
      </c>
      <c r="G25" s="666">
        <v>0</v>
      </c>
      <c r="H25" s="673">
        <v>1</v>
      </c>
      <c r="I25" s="675">
        <v>1</v>
      </c>
      <c r="J25" s="666">
        <v>0</v>
      </c>
      <c r="K25" s="666">
        <v>0</v>
      </c>
      <c r="L25" s="666">
        <v>0</v>
      </c>
      <c r="M25" s="673">
        <v>0</v>
      </c>
      <c r="N25" s="666">
        <v>0</v>
      </c>
      <c r="O25" s="678">
        <v>0</v>
      </c>
      <c r="P25" s="666">
        <v>0</v>
      </c>
      <c r="Q25" s="666">
        <v>0</v>
      </c>
      <c r="R25" s="666">
        <v>0</v>
      </c>
      <c r="S25" s="675">
        <v>0</v>
      </c>
      <c r="T25" s="673">
        <v>0</v>
      </c>
      <c r="U25" s="666">
        <v>0</v>
      </c>
      <c r="V25" s="678">
        <v>0</v>
      </c>
      <c r="W25" s="1784">
        <v>0</v>
      </c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9"/>
      <c r="AM25" s="669"/>
      <c r="AN25" s="669"/>
      <c r="AO25" s="669"/>
      <c r="AP25" s="669"/>
      <c r="AQ25" s="669"/>
      <c r="AR25" s="669"/>
      <c r="AS25" s="669"/>
      <c r="AT25" s="669"/>
      <c r="AU25" s="669"/>
      <c r="AV25" s="669"/>
      <c r="AW25" s="669"/>
      <c r="AX25" s="669"/>
      <c r="AY25" s="669"/>
      <c r="AZ25" s="669"/>
      <c r="BA25" s="669"/>
      <c r="BB25" s="669"/>
      <c r="BC25" s="669"/>
      <c r="BD25" s="669"/>
      <c r="BE25" s="669"/>
      <c r="BF25" s="669"/>
      <c r="BG25" s="669"/>
      <c r="BH25" s="669"/>
      <c r="BI25" s="669"/>
      <c r="BJ25" s="669"/>
      <c r="BK25" s="669"/>
      <c r="BL25" s="669"/>
      <c r="BM25" s="669"/>
      <c r="BN25" s="669"/>
      <c r="BO25" s="669"/>
      <c r="BP25" s="669"/>
      <c r="BQ25" s="669"/>
      <c r="BR25" s="669"/>
      <c r="BS25" s="669"/>
      <c r="BT25" s="669"/>
    </row>
    <row r="26" spans="1:72" ht="12" customHeight="1">
      <c r="A26" s="1783" t="s">
        <v>67</v>
      </c>
      <c r="B26" s="673">
        <v>1</v>
      </c>
      <c r="C26" s="666">
        <v>1</v>
      </c>
      <c r="D26" s="678">
        <v>0</v>
      </c>
      <c r="E26" s="666">
        <v>0</v>
      </c>
      <c r="F26" s="666">
        <v>1</v>
      </c>
      <c r="G26" s="666">
        <v>0</v>
      </c>
      <c r="H26" s="673">
        <v>1</v>
      </c>
      <c r="I26" s="675">
        <v>1</v>
      </c>
      <c r="J26" s="666">
        <v>0</v>
      </c>
      <c r="K26" s="666">
        <v>0</v>
      </c>
      <c r="L26" s="666">
        <v>0</v>
      </c>
      <c r="M26" s="673">
        <v>0</v>
      </c>
      <c r="N26" s="666">
        <v>0</v>
      </c>
      <c r="O26" s="678">
        <v>0</v>
      </c>
      <c r="P26" s="666">
        <v>0</v>
      </c>
      <c r="Q26" s="666">
        <v>0</v>
      </c>
      <c r="R26" s="666">
        <v>0</v>
      </c>
      <c r="S26" s="675">
        <v>0</v>
      </c>
      <c r="T26" s="673">
        <v>0</v>
      </c>
      <c r="U26" s="666">
        <v>0</v>
      </c>
      <c r="V26" s="678">
        <v>0</v>
      </c>
      <c r="W26" s="1784">
        <v>0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</row>
    <row r="27" spans="1:37" s="172" customFormat="1" ht="12" customHeight="1">
      <c r="A27" s="1581" t="s">
        <v>68</v>
      </c>
      <c r="B27" s="228">
        <v>5</v>
      </c>
      <c r="C27" s="229">
        <v>5</v>
      </c>
      <c r="D27" s="2069">
        <v>0</v>
      </c>
      <c r="E27" s="229">
        <v>2</v>
      </c>
      <c r="F27" s="229">
        <v>1</v>
      </c>
      <c r="G27" s="229">
        <v>2</v>
      </c>
      <c r="H27" s="228">
        <v>5</v>
      </c>
      <c r="I27" s="230">
        <v>0</v>
      </c>
      <c r="J27" s="229">
        <v>2</v>
      </c>
      <c r="K27" s="229">
        <v>2</v>
      </c>
      <c r="L27" s="229">
        <v>0</v>
      </c>
      <c r="M27" s="228">
        <v>0</v>
      </c>
      <c r="N27" s="229">
        <v>0</v>
      </c>
      <c r="O27" s="2069">
        <v>0</v>
      </c>
      <c r="P27" s="229">
        <v>0</v>
      </c>
      <c r="Q27" s="229">
        <v>0</v>
      </c>
      <c r="R27" s="229">
        <v>0</v>
      </c>
      <c r="S27" s="230">
        <v>0</v>
      </c>
      <c r="T27" s="673">
        <v>0</v>
      </c>
      <c r="U27" s="229">
        <v>0</v>
      </c>
      <c r="V27" s="229">
        <v>0</v>
      </c>
      <c r="W27" s="1785">
        <v>0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7" s="210" customFormat="1" ht="21.75" customHeight="1">
      <c r="A28" s="1913" t="s">
        <v>69</v>
      </c>
      <c r="B28" s="679">
        <v>0</v>
      </c>
      <c r="C28" s="670">
        <v>0</v>
      </c>
      <c r="D28" s="2067">
        <v>0</v>
      </c>
      <c r="E28" s="670">
        <v>0</v>
      </c>
      <c r="F28" s="670">
        <v>0</v>
      </c>
      <c r="G28" s="2067">
        <v>0</v>
      </c>
      <c r="H28" s="670">
        <v>0</v>
      </c>
      <c r="I28" s="676">
        <v>0</v>
      </c>
      <c r="J28" s="670">
        <v>0</v>
      </c>
      <c r="K28" s="670">
        <v>0</v>
      </c>
      <c r="L28" s="670">
        <v>0</v>
      </c>
      <c r="M28" s="1168">
        <v>0</v>
      </c>
      <c r="N28" s="670">
        <v>0</v>
      </c>
      <c r="O28" s="2067">
        <v>0</v>
      </c>
      <c r="P28" s="670">
        <v>0</v>
      </c>
      <c r="Q28" s="670">
        <v>0</v>
      </c>
      <c r="R28" s="670">
        <v>0</v>
      </c>
      <c r="S28" s="676">
        <v>0</v>
      </c>
      <c r="T28" s="673">
        <v>0</v>
      </c>
      <c r="U28" s="670">
        <v>0</v>
      </c>
      <c r="V28" s="670">
        <v>0</v>
      </c>
      <c r="W28" s="1787">
        <v>0</v>
      </c>
      <c r="X28" s="671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1:50" s="172" customFormat="1" ht="15.75" customHeight="1" thickBot="1">
      <c r="A29" s="1689" t="s">
        <v>372</v>
      </c>
      <c r="B29" s="1216">
        <v>54</v>
      </c>
      <c r="C29" s="1216">
        <v>53</v>
      </c>
      <c r="D29" s="1216">
        <v>1</v>
      </c>
      <c r="E29" s="1217">
        <v>7</v>
      </c>
      <c r="F29" s="1216">
        <v>34</v>
      </c>
      <c r="G29" s="1218">
        <v>13</v>
      </c>
      <c r="H29" s="1216">
        <v>23</v>
      </c>
      <c r="I29" s="1219">
        <v>8</v>
      </c>
      <c r="J29" s="1216">
        <v>27</v>
      </c>
      <c r="K29" s="1216">
        <v>27</v>
      </c>
      <c r="L29" s="1216">
        <v>0</v>
      </c>
      <c r="M29" s="1217">
        <v>24</v>
      </c>
      <c r="N29" s="1216">
        <v>24</v>
      </c>
      <c r="O29" s="1218">
        <v>0</v>
      </c>
      <c r="P29" s="1216">
        <v>1</v>
      </c>
      <c r="Q29" s="1216">
        <v>1</v>
      </c>
      <c r="R29" s="1216">
        <v>0</v>
      </c>
      <c r="S29" s="1219">
        <v>1</v>
      </c>
      <c r="T29" s="1307">
        <v>1</v>
      </c>
      <c r="U29" s="1216">
        <v>1</v>
      </c>
      <c r="V29" s="1216">
        <v>0</v>
      </c>
      <c r="W29" s="1788">
        <v>1</v>
      </c>
      <c r="X29" s="63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</row>
    <row r="30" spans="1:72" ht="15.75" customHeight="1">
      <c r="A30" s="200"/>
      <c r="X30" s="22"/>
      <c r="Y30" s="1227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177"/>
      <c r="AX30" s="177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</row>
    <row r="31" spans="24:50" s="172" customFormat="1" ht="15.75" customHeight="1">
      <c r="X31" s="63"/>
      <c r="Y31" s="1227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250"/>
      <c r="AX31" s="250"/>
    </row>
    <row r="32" spans="2:72" ht="24.75" customHeight="1">
      <c r="B32" s="22"/>
      <c r="C32" s="22"/>
      <c r="D32" s="22"/>
      <c r="E32" s="22"/>
      <c r="F32" s="22" t="s">
        <v>46</v>
      </c>
      <c r="G32" s="22"/>
      <c r="H32" s="674"/>
      <c r="I32" s="674"/>
      <c r="J32" s="22"/>
      <c r="K32" s="22"/>
      <c r="L32" s="22"/>
      <c r="M32" s="22"/>
      <c r="N32" s="22"/>
      <c r="O32" s="22"/>
      <c r="P32" s="22"/>
      <c r="Q32" s="22"/>
      <c r="R32" s="22"/>
      <c r="S32" s="674"/>
      <c r="T32" s="22"/>
      <c r="U32" s="22"/>
      <c r="V32" s="22"/>
      <c r="W32" s="588"/>
      <c r="X32" s="22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</row>
    <row r="33" spans="8:23" s="172" customFormat="1" ht="14.25">
      <c r="H33" s="842"/>
      <c r="I33" s="842"/>
      <c r="S33" s="842"/>
      <c r="W33" s="842"/>
    </row>
    <row r="35" spans="8:23" s="172" customFormat="1" ht="14.25">
      <c r="H35" s="842"/>
      <c r="I35" s="842"/>
      <c r="S35" s="842"/>
      <c r="W35" s="842"/>
    </row>
    <row r="37" spans="8:23" s="172" customFormat="1" ht="14.25">
      <c r="H37" s="842"/>
      <c r="I37" s="842"/>
      <c r="S37" s="842"/>
      <c r="W37" s="842"/>
    </row>
    <row r="39" spans="8:23" s="172" customFormat="1" ht="14.25">
      <c r="H39" s="842"/>
      <c r="I39" s="842"/>
      <c r="S39" s="842"/>
      <c r="W39" s="842"/>
    </row>
  </sheetData>
  <mergeCells count="2">
    <mergeCell ref="B6:G7"/>
    <mergeCell ref="I2:O2"/>
  </mergeCells>
  <printOptions horizontalCentered="1"/>
  <pageMargins left="0.2755905511811024" right="0.1968503937007874" top="0.74" bottom="0.4" header="0.51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2:BC63"/>
  <sheetViews>
    <sheetView workbookViewId="0" topLeftCell="K19">
      <selection activeCell="Q25" sqref="Q25"/>
    </sheetView>
  </sheetViews>
  <sheetFormatPr defaultColWidth="11.421875" defaultRowHeight="15"/>
  <cols>
    <col min="1" max="1" width="5.57421875" style="1225" customWidth="1"/>
    <col min="2" max="7" width="5.7109375" style="158" customWidth="1"/>
    <col min="8" max="9" width="9.7109375" style="211" customWidth="1"/>
    <col min="10" max="18" width="5.7109375" style="158" customWidth="1"/>
    <col min="19" max="19" width="6.28125" style="211" customWidth="1"/>
    <col min="20" max="22" width="5.7109375" style="158" customWidth="1"/>
    <col min="23" max="23" width="7.7109375" style="211" customWidth="1"/>
    <col min="24" max="16384" width="11.421875" style="158" customWidth="1"/>
  </cols>
  <sheetData>
    <row r="2" spans="1:23" ht="15">
      <c r="A2" s="712" t="str">
        <f>'A. Ausbildungsverh. Landwirt'!A3</f>
        <v>BMELV - Referat 425</v>
      </c>
      <c r="B2" s="712"/>
      <c r="C2" s="706"/>
      <c r="D2" s="107"/>
      <c r="E2" s="154"/>
      <c r="F2" s="154"/>
      <c r="G2" s="154"/>
      <c r="H2" s="154"/>
      <c r="I2" s="2766" t="s">
        <v>443</v>
      </c>
      <c r="J2" s="2767"/>
      <c r="K2" s="2767"/>
      <c r="L2" s="2767"/>
      <c r="M2" s="2767"/>
      <c r="N2" s="2767"/>
      <c r="O2" s="2767"/>
      <c r="P2" s="154"/>
      <c r="Q2" s="154"/>
      <c r="R2" s="154"/>
      <c r="S2" s="154"/>
      <c r="T2" s="155"/>
      <c r="U2" s="154"/>
      <c r="V2" s="154"/>
      <c r="W2" s="439" t="str">
        <f>Inhaltsverzeichnis!$O$1</f>
        <v>Mai 2007</v>
      </c>
    </row>
    <row r="3" spans="1:23" ht="16.5">
      <c r="A3" s="1221"/>
      <c r="B3" s="170"/>
      <c r="C3" s="170"/>
      <c r="D3" s="170"/>
      <c r="E3" s="170"/>
      <c r="F3" s="170"/>
      <c r="G3" s="170"/>
      <c r="H3" s="209"/>
      <c r="I3" s="209"/>
      <c r="K3" s="170"/>
      <c r="L3" s="170"/>
      <c r="M3" s="170" t="s">
        <v>46</v>
      </c>
      <c r="N3" s="170"/>
      <c r="O3" s="170"/>
      <c r="P3" s="170"/>
      <c r="Q3" s="170"/>
      <c r="R3" s="170"/>
      <c r="S3" s="209"/>
      <c r="T3" s="170"/>
      <c r="U3" s="170"/>
      <c r="V3" s="170"/>
      <c r="W3" s="209"/>
    </row>
    <row r="4" spans="1:23" ht="14.25">
      <c r="A4" s="2670" t="s">
        <v>391</v>
      </c>
      <c r="B4" s="2670"/>
      <c r="C4" s="2670"/>
      <c r="D4" s="2670"/>
      <c r="E4" s="2670"/>
      <c r="F4" s="2670"/>
      <c r="G4" s="2670"/>
      <c r="H4" s="2670"/>
      <c r="I4" s="2670"/>
      <c r="J4" s="2670"/>
      <c r="K4" s="2670"/>
      <c r="L4" s="2670"/>
      <c r="M4" s="2670"/>
      <c r="N4" s="2670"/>
      <c r="O4" s="2670"/>
      <c r="P4" s="2670"/>
      <c r="Q4" s="2670"/>
      <c r="R4" s="2670"/>
      <c r="S4" s="2670"/>
      <c r="T4" s="2670"/>
      <c r="U4" s="2670"/>
      <c r="V4" s="2670"/>
      <c r="W4" s="2670"/>
    </row>
    <row r="5" spans="1:23" ht="15" thickBot="1">
      <c r="A5" s="1222"/>
      <c r="B5" s="235"/>
      <c r="C5" s="235"/>
      <c r="D5" s="235"/>
      <c r="E5" s="235"/>
      <c r="F5" s="235"/>
      <c r="G5" s="235"/>
      <c r="H5" s="243"/>
      <c r="I5" s="243"/>
      <c r="J5" s="235"/>
      <c r="K5" s="235"/>
      <c r="L5" s="235"/>
      <c r="M5" s="235"/>
      <c r="N5" s="235"/>
      <c r="O5" s="235"/>
      <c r="P5" s="235"/>
      <c r="Q5" s="235"/>
      <c r="R5" s="235"/>
      <c r="S5" s="243"/>
      <c r="T5" s="235"/>
      <c r="U5" s="235"/>
      <c r="V5" s="235"/>
      <c r="W5" s="243"/>
    </row>
    <row r="6" spans="1:23" s="172" customFormat="1" ht="19.5" customHeight="1">
      <c r="A6" s="1789"/>
      <c r="B6" s="2759" t="str">
        <f>Revierjäger!B6</f>
        <v>Auszubildende am 31.12.2006</v>
      </c>
      <c r="C6" s="2760" t="s">
        <v>238</v>
      </c>
      <c r="D6" s="2760" t="s">
        <v>238</v>
      </c>
      <c r="E6" s="2760" t="s">
        <v>238</v>
      </c>
      <c r="F6" s="2760" t="s">
        <v>238</v>
      </c>
      <c r="G6" s="2761" t="s">
        <v>238</v>
      </c>
      <c r="H6" s="1790" t="s">
        <v>1</v>
      </c>
      <c r="I6" s="1790" t="s">
        <v>2</v>
      </c>
      <c r="J6" s="1791" t="s">
        <v>204</v>
      </c>
      <c r="K6" s="1792"/>
      <c r="L6" s="1792"/>
      <c r="M6" s="1792"/>
      <c r="N6" s="1792"/>
      <c r="O6" s="1793"/>
      <c r="P6" s="1791" t="s">
        <v>0</v>
      </c>
      <c r="Q6" s="1792"/>
      <c r="R6" s="1792"/>
      <c r="S6" s="1792"/>
      <c r="T6" s="1792"/>
      <c r="U6" s="1792"/>
      <c r="V6" s="1792"/>
      <c r="W6" s="1794"/>
    </row>
    <row r="7" spans="1:23" s="172" customFormat="1" ht="11.25" customHeight="1">
      <c r="A7" s="1795"/>
      <c r="B7" s="2762"/>
      <c r="C7" s="2763"/>
      <c r="D7" s="2763"/>
      <c r="E7" s="2763"/>
      <c r="F7" s="2763"/>
      <c r="G7" s="2764"/>
      <c r="H7" s="680" t="s">
        <v>5</v>
      </c>
      <c r="I7" s="680" t="s">
        <v>6</v>
      </c>
      <c r="J7" s="701"/>
      <c r="K7" s="680"/>
      <c r="L7" s="690"/>
      <c r="M7" s="703" t="s">
        <v>3</v>
      </c>
      <c r="N7" s="704"/>
      <c r="O7" s="705"/>
      <c r="P7" s="236"/>
      <c r="Q7" s="680"/>
      <c r="R7" s="680"/>
      <c r="S7" s="713"/>
      <c r="T7" s="703" t="s">
        <v>4</v>
      </c>
      <c r="U7" s="704"/>
      <c r="V7" s="704"/>
      <c r="W7" s="1796"/>
    </row>
    <row r="8" spans="1:48" s="172" customFormat="1" ht="11.25" customHeight="1">
      <c r="A8" s="1797" t="s">
        <v>53</v>
      </c>
      <c r="B8" s="681"/>
      <c r="C8" s="682"/>
      <c r="D8" s="682"/>
      <c r="E8" s="683" t="s">
        <v>51</v>
      </c>
      <c r="F8" s="684"/>
      <c r="G8" s="685"/>
      <c r="H8" s="680" t="s">
        <v>12</v>
      </c>
      <c r="I8" s="680" t="s">
        <v>12</v>
      </c>
      <c r="J8" s="237"/>
      <c r="K8" s="682"/>
      <c r="L8" s="681"/>
      <c r="M8" s="686" t="s">
        <v>7</v>
      </c>
      <c r="N8" s="104"/>
      <c r="O8" s="687"/>
      <c r="P8" s="237"/>
      <c r="Q8" s="682"/>
      <c r="R8" s="682"/>
      <c r="S8" s="680" t="s">
        <v>8</v>
      </c>
      <c r="T8" s="688" t="s">
        <v>9</v>
      </c>
      <c r="U8" s="689"/>
      <c r="V8" s="689"/>
      <c r="W8" s="1798"/>
      <c r="Z8" s="159" t="s">
        <v>226</v>
      </c>
      <c r="AA8" s="153"/>
      <c r="AB8" s="154"/>
      <c r="AC8" s="154"/>
      <c r="AD8" s="154"/>
      <c r="AE8" s="154"/>
      <c r="AF8" s="154"/>
      <c r="AG8" s="154"/>
      <c r="AH8" s="155"/>
      <c r="AI8" s="155"/>
      <c r="AJ8" s="156"/>
      <c r="AK8" s="154"/>
      <c r="AL8" s="154"/>
      <c r="AM8" s="154"/>
      <c r="AN8" s="154"/>
      <c r="AO8" s="154"/>
      <c r="AP8" s="154"/>
      <c r="AQ8" s="154"/>
      <c r="AR8" s="154"/>
      <c r="AS8" s="155"/>
      <c r="AT8" s="154"/>
      <c r="AU8" s="154"/>
      <c r="AV8" s="157" t="s">
        <v>227</v>
      </c>
    </row>
    <row r="9" spans="1:23" s="172" customFormat="1" ht="11.25" customHeight="1">
      <c r="A9" s="1799"/>
      <c r="B9" s="690" t="s">
        <v>23</v>
      </c>
      <c r="C9" s="680" t="s">
        <v>21</v>
      </c>
      <c r="D9" s="680" t="s">
        <v>22</v>
      </c>
      <c r="E9" s="688" t="s">
        <v>52</v>
      </c>
      <c r="F9" s="691"/>
      <c r="G9" s="692"/>
      <c r="H9" s="680" t="s">
        <v>24</v>
      </c>
      <c r="I9" s="680" t="s">
        <v>24</v>
      </c>
      <c r="J9" s="237"/>
      <c r="K9" s="682"/>
      <c r="L9" s="693"/>
      <c r="M9" s="694"/>
      <c r="N9" s="694"/>
      <c r="O9" s="694"/>
      <c r="P9" s="687"/>
      <c r="Q9" s="682"/>
      <c r="R9" s="682"/>
      <c r="S9" s="680" t="s">
        <v>13</v>
      </c>
      <c r="T9" s="237"/>
      <c r="U9" s="237"/>
      <c r="V9" s="238"/>
      <c r="W9" s="1800" t="s">
        <v>8</v>
      </c>
    </row>
    <row r="10" spans="1:23" s="172" customFormat="1" ht="11.25" customHeight="1">
      <c r="A10" s="1799"/>
      <c r="B10" s="690" t="s">
        <v>35</v>
      </c>
      <c r="C10" s="680" t="s">
        <v>34</v>
      </c>
      <c r="D10" s="680" t="s">
        <v>34</v>
      </c>
      <c r="E10" s="108"/>
      <c r="F10" s="108"/>
      <c r="G10" s="108"/>
      <c r="H10" s="680" t="s">
        <v>39</v>
      </c>
      <c r="I10" s="680" t="s">
        <v>39</v>
      </c>
      <c r="J10" s="695" t="s">
        <v>23</v>
      </c>
      <c r="K10" s="99" t="s">
        <v>21</v>
      </c>
      <c r="L10" s="686" t="s">
        <v>22</v>
      </c>
      <c r="M10" s="690" t="s">
        <v>23</v>
      </c>
      <c r="N10" s="99" t="s">
        <v>21</v>
      </c>
      <c r="O10" s="99" t="s">
        <v>22</v>
      </c>
      <c r="P10" s="696" t="s">
        <v>23</v>
      </c>
      <c r="Q10" s="697" t="s">
        <v>21</v>
      </c>
      <c r="R10" s="680" t="s">
        <v>22</v>
      </c>
      <c r="S10" s="680" t="s">
        <v>25</v>
      </c>
      <c r="T10" s="100" t="s">
        <v>23</v>
      </c>
      <c r="U10" s="99" t="s">
        <v>21</v>
      </c>
      <c r="V10" s="99" t="s">
        <v>22</v>
      </c>
      <c r="W10" s="1800" t="s">
        <v>13</v>
      </c>
    </row>
    <row r="11" spans="1:23" s="172" customFormat="1" ht="11.25" customHeight="1">
      <c r="A11" s="1799"/>
      <c r="B11" s="681"/>
      <c r="C11" s="682"/>
      <c r="D11" s="682"/>
      <c r="E11" s="698" t="s">
        <v>36</v>
      </c>
      <c r="F11" s="698" t="s">
        <v>37</v>
      </c>
      <c r="G11" s="699" t="s">
        <v>38</v>
      </c>
      <c r="H11" s="680" t="s">
        <v>45</v>
      </c>
      <c r="I11" s="680" t="s">
        <v>45</v>
      </c>
      <c r="J11" s="695" t="s">
        <v>35</v>
      </c>
      <c r="K11" s="99" t="s">
        <v>34</v>
      </c>
      <c r="L11" s="686" t="s">
        <v>40</v>
      </c>
      <c r="M11" s="690" t="s">
        <v>35</v>
      </c>
      <c r="N11" s="99" t="s">
        <v>34</v>
      </c>
      <c r="O11" s="99" t="s">
        <v>40</v>
      </c>
      <c r="P11" s="696" t="s">
        <v>35</v>
      </c>
      <c r="Q11" s="697" t="s">
        <v>34</v>
      </c>
      <c r="R11" s="680" t="s">
        <v>40</v>
      </c>
      <c r="S11" s="680" t="s">
        <v>41</v>
      </c>
      <c r="T11" s="100" t="s">
        <v>35</v>
      </c>
      <c r="U11" s="99" t="s">
        <v>34</v>
      </c>
      <c r="V11" s="99" t="s">
        <v>40</v>
      </c>
      <c r="W11" s="1800" t="s">
        <v>25</v>
      </c>
    </row>
    <row r="12" spans="1:23" s="172" customFormat="1" ht="11.25" customHeight="1">
      <c r="A12" s="1801"/>
      <c r="B12" s="690"/>
      <c r="C12" s="680"/>
      <c r="D12" s="680"/>
      <c r="E12" s="700"/>
      <c r="F12" s="700"/>
      <c r="G12" s="94"/>
      <c r="H12" s="680"/>
      <c r="I12" s="680"/>
      <c r="J12" s="695"/>
      <c r="K12" s="701"/>
      <c r="L12" s="686"/>
      <c r="M12" s="690"/>
      <c r="N12" s="701"/>
      <c r="O12" s="701"/>
      <c r="P12" s="697"/>
      <c r="Q12" s="697"/>
      <c r="R12" s="680"/>
      <c r="S12" s="680"/>
      <c r="T12" s="702"/>
      <c r="U12" s="237"/>
      <c r="V12" s="237"/>
      <c r="W12" s="1800" t="s">
        <v>41</v>
      </c>
    </row>
    <row r="13" spans="1:24" s="210" customFormat="1" ht="15.75" customHeight="1">
      <c r="A13" s="1802" t="s">
        <v>54</v>
      </c>
      <c r="B13" s="1416">
        <v>472</v>
      </c>
      <c r="C13" s="1417">
        <v>458</v>
      </c>
      <c r="D13" s="1417">
        <v>14</v>
      </c>
      <c r="E13" s="1416">
        <v>151</v>
      </c>
      <c r="F13" s="1417">
        <v>164</v>
      </c>
      <c r="G13" s="2051">
        <v>157</v>
      </c>
      <c r="H13" s="1417">
        <v>163</v>
      </c>
      <c r="I13" s="1418">
        <v>6</v>
      </c>
      <c r="J13" s="1417">
        <v>142</v>
      </c>
      <c r="K13" s="1417">
        <v>141</v>
      </c>
      <c r="L13" s="1417">
        <v>1</v>
      </c>
      <c r="M13" s="1416">
        <v>129</v>
      </c>
      <c r="N13" s="1417">
        <v>128</v>
      </c>
      <c r="O13" s="1417">
        <v>1</v>
      </c>
      <c r="P13" s="1416">
        <v>27</v>
      </c>
      <c r="Q13" s="1417">
        <v>27</v>
      </c>
      <c r="R13" s="2051">
        <v>0</v>
      </c>
      <c r="S13" s="2051">
        <v>25</v>
      </c>
      <c r="T13" s="1417">
        <v>0</v>
      </c>
      <c r="U13" s="1417">
        <v>0</v>
      </c>
      <c r="V13" s="1417">
        <v>0</v>
      </c>
      <c r="W13" s="2047">
        <v>0</v>
      </c>
      <c r="X13" s="247"/>
    </row>
    <row r="14" spans="1:55" ht="15.75" customHeight="1">
      <c r="A14" s="1802" t="s">
        <v>55</v>
      </c>
      <c r="B14" s="1419">
        <v>165</v>
      </c>
      <c r="C14" s="1420">
        <v>163</v>
      </c>
      <c r="D14" s="1420">
        <v>2</v>
      </c>
      <c r="E14" s="1419">
        <v>57</v>
      </c>
      <c r="F14" s="1420">
        <v>49</v>
      </c>
      <c r="G14" s="1422">
        <v>59</v>
      </c>
      <c r="H14" s="1420">
        <v>28</v>
      </c>
      <c r="I14" s="1421">
        <v>8</v>
      </c>
      <c r="J14" s="1420">
        <v>71</v>
      </c>
      <c r="K14" s="1420">
        <v>70</v>
      </c>
      <c r="L14" s="1420">
        <v>1</v>
      </c>
      <c r="M14" s="1419">
        <v>70</v>
      </c>
      <c r="N14" s="1420">
        <v>69</v>
      </c>
      <c r="O14" s="1420">
        <v>1</v>
      </c>
      <c r="P14" s="1419">
        <v>22</v>
      </c>
      <c r="Q14" s="1420">
        <v>22</v>
      </c>
      <c r="R14" s="1422">
        <v>0</v>
      </c>
      <c r="S14" s="1422">
        <v>15</v>
      </c>
      <c r="T14" s="1420">
        <v>0</v>
      </c>
      <c r="U14" s="1420">
        <v>0</v>
      </c>
      <c r="V14" s="1420">
        <v>0</v>
      </c>
      <c r="W14" s="1803">
        <v>0</v>
      </c>
      <c r="X14" s="177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</row>
    <row r="15" spans="1:55" ht="15.75" customHeight="1">
      <c r="A15" s="1802" t="s">
        <v>56</v>
      </c>
      <c r="B15" s="1419">
        <v>19</v>
      </c>
      <c r="C15" s="1420">
        <v>11</v>
      </c>
      <c r="D15" s="1420">
        <v>8</v>
      </c>
      <c r="E15" s="1419">
        <v>6</v>
      </c>
      <c r="F15" s="1420">
        <v>6</v>
      </c>
      <c r="G15" s="1422">
        <v>7</v>
      </c>
      <c r="H15" s="1420">
        <v>6</v>
      </c>
      <c r="I15" s="1421">
        <v>1</v>
      </c>
      <c r="J15" s="1420">
        <v>5</v>
      </c>
      <c r="K15" s="1420">
        <v>4</v>
      </c>
      <c r="L15" s="1420">
        <v>1</v>
      </c>
      <c r="M15" s="1419">
        <v>5</v>
      </c>
      <c r="N15" s="1420">
        <v>4</v>
      </c>
      <c r="O15" s="1420">
        <v>1</v>
      </c>
      <c r="P15" s="1419">
        <v>0</v>
      </c>
      <c r="Q15" s="1420">
        <v>0</v>
      </c>
      <c r="R15" s="1422">
        <v>0</v>
      </c>
      <c r="S15" s="1422">
        <v>0</v>
      </c>
      <c r="T15" s="1420">
        <v>0</v>
      </c>
      <c r="U15" s="1420">
        <v>0</v>
      </c>
      <c r="V15" s="1420">
        <v>0</v>
      </c>
      <c r="W15" s="1803">
        <v>0</v>
      </c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</row>
    <row r="16" spans="1:55" s="246" customFormat="1" ht="15.75" customHeight="1">
      <c r="A16" s="1804" t="s">
        <v>57</v>
      </c>
      <c r="B16" s="1419">
        <v>195</v>
      </c>
      <c r="C16" s="1420">
        <v>179</v>
      </c>
      <c r="D16" s="1420">
        <v>16</v>
      </c>
      <c r="E16" s="1419">
        <v>65</v>
      </c>
      <c r="F16" s="1420">
        <v>66</v>
      </c>
      <c r="G16" s="1422">
        <v>64</v>
      </c>
      <c r="H16" s="1423">
        <v>66</v>
      </c>
      <c r="I16" s="1424">
        <v>2</v>
      </c>
      <c r="J16" s="1420">
        <v>74</v>
      </c>
      <c r="K16" s="1423">
        <v>70</v>
      </c>
      <c r="L16" s="1423">
        <v>4</v>
      </c>
      <c r="M16" s="1419">
        <v>65</v>
      </c>
      <c r="N16" s="1423">
        <v>62</v>
      </c>
      <c r="O16" s="1423">
        <v>3</v>
      </c>
      <c r="P16" s="1419">
        <v>39</v>
      </c>
      <c r="Q16" s="1423">
        <v>39</v>
      </c>
      <c r="R16" s="2070">
        <v>0</v>
      </c>
      <c r="S16" s="2070">
        <v>29</v>
      </c>
      <c r="T16" s="1420">
        <v>0</v>
      </c>
      <c r="U16" s="1423">
        <v>0</v>
      </c>
      <c r="V16" s="1423">
        <v>0</v>
      </c>
      <c r="W16" s="2048">
        <v>0</v>
      </c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</row>
    <row r="17" spans="1:55" ht="19.5" customHeight="1">
      <c r="A17" s="1802" t="s">
        <v>58</v>
      </c>
      <c r="B17" s="1419">
        <v>0</v>
      </c>
      <c r="C17" s="1420">
        <v>0</v>
      </c>
      <c r="D17" s="1420">
        <v>0</v>
      </c>
      <c r="E17" s="1419">
        <v>0</v>
      </c>
      <c r="F17" s="1420">
        <v>0</v>
      </c>
      <c r="G17" s="1422">
        <v>0</v>
      </c>
      <c r="H17" s="1420">
        <v>0</v>
      </c>
      <c r="I17" s="1421">
        <v>0</v>
      </c>
      <c r="J17" s="1420">
        <v>0</v>
      </c>
      <c r="K17" s="1420">
        <v>0</v>
      </c>
      <c r="L17" s="1420">
        <v>0</v>
      </c>
      <c r="M17" s="1419">
        <v>0</v>
      </c>
      <c r="N17" s="1420">
        <v>0</v>
      </c>
      <c r="O17" s="1420">
        <v>0</v>
      </c>
      <c r="P17" s="1419">
        <v>0</v>
      </c>
      <c r="Q17" s="1420">
        <v>0</v>
      </c>
      <c r="R17" s="1422">
        <v>0</v>
      </c>
      <c r="S17" s="1422">
        <v>0</v>
      </c>
      <c r="T17" s="1420">
        <v>0</v>
      </c>
      <c r="U17" s="1420">
        <v>0</v>
      </c>
      <c r="V17" s="1420">
        <v>0</v>
      </c>
      <c r="W17" s="1803">
        <v>0</v>
      </c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</row>
    <row r="18" spans="1:23" s="210" customFormat="1" ht="15.75" customHeight="1">
      <c r="A18" s="1805" t="s">
        <v>59</v>
      </c>
      <c r="B18" s="1419">
        <v>6</v>
      </c>
      <c r="C18" s="1420">
        <v>6</v>
      </c>
      <c r="D18" s="1420">
        <v>0</v>
      </c>
      <c r="E18" s="1419">
        <v>3</v>
      </c>
      <c r="F18" s="1420">
        <v>2</v>
      </c>
      <c r="G18" s="1422">
        <v>1</v>
      </c>
      <c r="H18" s="1420">
        <v>3</v>
      </c>
      <c r="I18" s="1421">
        <v>0</v>
      </c>
      <c r="J18" s="1420">
        <v>2</v>
      </c>
      <c r="K18" s="1420">
        <v>2</v>
      </c>
      <c r="L18" s="1420">
        <v>0</v>
      </c>
      <c r="M18" s="1419">
        <v>1</v>
      </c>
      <c r="N18" s="1420">
        <v>1</v>
      </c>
      <c r="O18" s="1420">
        <v>0</v>
      </c>
      <c r="P18" s="1419">
        <v>0</v>
      </c>
      <c r="Q18" s="1420">
        <v>0</v>
      </c>
      <c r="R18" s="1420">
        <v>0</v>
      </c>
      <c r="S18" s="1421">
        <v>0</v>
      </c>
      <c r="T18" s="1420">
        <v>0</v>
      </c>
      <c r="U18" s="1420">
        <v>0</v>
      </c>
      <c r="V18" s="1420">
        <v>0</v>
      </c>
      <c r="W18" s="1803">
        <v>0</v>
      </c>
    </row>
    <row r="19" spans="1:55" ht="15.75" customHeight="1">
      <c r="A19" s="1802" t="s">
        <v>60</v>
      </c>
      <c r="B19" s="1419">
        <v>103</v>
      </c>
      <c r="C19" s="1420">
        <v>103</v>
      </c>
      <c r="D19" s="1420">
        <v>0</v>
      </c>
      <c r="E19" s="1419">
        <v>37</v>
      </c>
      <c r="F19" s="1420">
        <v>41</v>
      </c>
      <c r="G19" s="1422">
        <v>25</v>
      </c>
      <c r="H19" s="1420">
        <v>37</v>
      </c>
      <c r="I19" s="1421">
        <v>6</v>
      </c>
      <c r="J19" s="1420">
        <v>39</v>
      </c>
      <c r="K19" s="1420">
        <v>39</v>
      </c>
      <c r="L19" s="1420">
        <v>0</v>
      </c>
      <c r="M19" s="1419">
        <v>39</v>
      </c>
      <c r="N19" s="1420">
        <v>39</v>
      </c>
      <c r="O19" s="1420">
        <v>0</v>
      </c>
      <c r="P19" s="1927">
        <v>0</v>
      </c>
      <c r="Q19" s="1423">
        <v>0</v>
      </c>
      <c r="R19" s="1423">
        <v>0</v>
      </c>
      <c r="S19" s="1424">
        <v>0</v>
      </c>
      <c r="T19" s="1420">
        <v>0</v>
      </c>
      <c r="U19" s="1420">
        <v>0</v>
      </c>
      <c r="V19" s="1420">
        <v>0</v>
      </c>
      <c r="W19" s="1803">
        <v>0</v>
      </c>
      <c r="X19" s="177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</row>
    <row r="20" spans="1:55" ht="15.75" customHeight="1">
      <c r="A20" s="1802" t="s">
        <v>61</v>
      </c>
      <c r="B20" s="1419">
        <v>79</v>
      </c>
      <c r="C20" s="1420">
        <v>78</v>
      </c>
      <c r="D20" s="1420">
        <v>1</v>
      </c>
      <c r="E20" s="1419">
        <v>25</v>
      </c>
      <c r="F20" s="1420">
        <v>27</v>
      </c>
      <c r="G20" s="1422">
        <v>27</v>
      </c>
      <c r="H20" s="1420">
        <v>27</v>
      </c>
      <c r="I20" s="1421">
        <v>2</v>
      </c>
      <c r="J20" s="1420">
        <v>0</v>
      </c>
      <c r="K20" s="1420">
        <v>0</v>
      </c>
      <c r="L20" s="1420">
        <v>0</v>
      </c>
      <c r="M20" s="1419">
        <v>0</v>
      </c>
      <c r="N20" s="1420">
        <v>0</v>
      </c>
      <c r="O20" s="1420">
        <v>0</v>
      </c>
      <c r="P20" s="1419">
        <v>0</v>
      </c>
      <c r="Q20" s="1420">
        <v>0</v>
      </c>
      <c r="R20" s="1420">
        <v>0</v>
      </c>
      <c r="S20" s="1421">
        <v>0</v>
      </c>
      <c r="T20" s="1420">
        <v>0</v>
      </c>
      <c r="U20" s="1420">
        <v>0</v>
      </c>
      <c r="V20" s="1420">
        <v>0</v>
      </c>
      <c r="W20" s="1803">
        <v>0</v>
      </c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</row>
    <row r="21" spans="1:55" ht="15.75" customHeight="1">
      <c r="A21" s="1802" t="s">
        <v>62</v>
      </c>
      <c r="B21" s="1419">
        <v>157</v>
      </c>
      <c r="C21" s="1420">
        <v>144</v>
      </c>
      <c r="D21" s="1420">
        <v>13</v>
      </c>
      <c r="E21" s="1419">
        <v>48</v>
      </c>
      <c r="F21" s="1420">
        <v>43</v>
      </c>
      <c r="G21" s="1422">
        <v>66</v>
      </c>
      <c r="H21" s="1420">
        <v>49</v>
      </c>
      <c r="I21" s="1421">
        <v>7</v>
      </c>
      <c r="J21" s="1420">
        <v>70</v>
      </c>
      <c r="K21" s="1420">
        <v>64</v>
      </c>
      <c r="L21" s="1420">
        <v>6</v>
      </c>
      <c r="M21" s="1419">
        <v>69</v>
      </c>
      <c r="N21" s="1420">
        <v>63</v>
      </c>
      <c r="O21" s="1420">
        <v>6</v>
      </c>
      <c r="P21" s="1419">
        <v>0</v>
      </c>
      <c r="Q21" s="1420">
        <v>0</v>
      </c>
      <c r="R21" s="1420">
        <v>0</v>
      </c>
      <c r="S21" s="1421">
        <v>0</v>
      </c>
      <c r="T21" s="1420">
        <v>0</v>
      </c>
      <c r="U21" s="1420">
        <v>0</v>
      </c>
      <c r="V21" s="1420">
        <v>0</v>
      </c>
      <c r="W21" s="1803">
        <v>0</v>
      </c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</row>
    <row r="22" spans="1:55" ht="15.75" customHeight="1">
      <c r="A22" s="1802" t="s">
        <v>63</v>
      </c>
      <c r="B22" s="1419">
        <v>249</v>
      </c>
      <c r="C22" s="1420">
        <v>241</v>
      </c>
      <c r="D22" s="1420">
        <v>8</v>
      </c>
      <c r="E22" s="1419">
        <v>92</v>
      </c>
      <c r="F22" s="1420">
        <v>79</v>
      </c>
      <c r="G22" s="1422">
        <v>78</v>
      </c>
      <c r="H22" s="1420">
        <v>98</v>
      </c>
      <c r="I22" s="1421">
        <v>7</v>
      </c>
      <c r="J22" s="1420">
        <v>84</v>
      </c>
      <c r="K22" s="1420">
        <v>83</v>
      </c>
      <c r="L22" s="1420">
        <v>1</v>
      </c>
      <c r="M22" s="1419">
        <v>74</v>
      </c>
      <c r="N22" s="1420">
        <v>73</v>
      </c>
      <c r="O22" s="1420">
        <v>1</v>
      </c>
      <c r="P22" s="1419">
        <v>3</v>
      </c>
      <c r="Q22" s="1420">
        <v>3</v>
      </c>
      <c r="R22" s="1420">
        <v>0</v>
      </c>
      <c r="S22" s="1421">
        <v>2</v>
      </c>
      <c r="T22" s="1420">
        <v>3</v>
      </c>
      <c r="U22" s="1420">
        <v>3</v>
      </c>
      <c r="V22" s="1420">
        <v>0</v>
      </c>
      <c r="W22" s="1803">
        <v>2</v>
      </c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</row>
    <row r="23" spans="1:24" s="210" customFormat="1" ht="15.75" customHeight="1">
      <c r="A23" s="1805" t="s">
        <v>64</v>
      </c>
      <c r="B23" s="1425">
        <v>140</v>
      </c>
      <c r="C23" s="1426">
        <v>130</v>
      </c>
      <c r="D23" s="1426">
        <v>10</v>
      </c>
      <c r="E23" s="1425">
        <v>49</v>
      </c>
      <c r="F23" s="1426">
        <v>52</v>
      </c>
      <c r="G23" s="2052">
        <v>39</v>
      </c>
      <c r="H23" s="1426">
        <v>53</v>
      </c>
      <c r="I23" s="1427">
        <v>4</v>
      </c>
      <c r="J23" s="1426">
        <v>50</v>
      </c>
      <c r="K23" s="1426">
        <v>47</v>
      </c>
      <c r="L23" s="1426">
        <v>3</v>
      </c>
      <c r="M23" s="1425">
        <v>46</v>
      </c>
      <c r="N23" s="1426">
        <v>43</v>
      </c>
      <c r="O23" s="1426">
        <v>3</v>
      </c>
      <c r="P23" s="1425">
        <v>0</v>
      </c>
      <c r="Q23" s="1426">
        <v>0</v>
      </c>
      <c r="R23" s="1426">
        <v>0</v>
      </c>
      <c r="S23" s="1427">
        <v>0</v>
      </c>
      <c r="T23" s="1426">
        <v>0</v>
      </c>
      <c r="U23" s="1426">
        <v>0</v>
      </c>
      <c r="V23" s="1426">
        <v>0</v>
      </c>
      <c r="W23" s="2049">
        <v>0</v>
      </c>
      <c r="X23" s="247"/>
    </row>
    <row r="24" spans="1:55" ht="19.5" customHeight="1">
      <c r="A24" s="1802" t="s">
        <v>65</v>
      </c>
      <c r="B24" s="1419">
        <v>0</v>
      </c>
      <c r="C24" s="1420">
        <v>0</v>
      </c>
      <c r="D24" s="1420">
        <v>0</v>
      </c>
      <c r="E24" s="1419">
        <v>0</v>
      </c>
      <c r="F24" s="1420">
        <v>0</v>
      </c>
      <c r="G24" s="1422">
        <v>0</v>
      </c>
      <c r="H24" s="1420">
        <v>0</v>
      </c>
      <c r="I24" s="1421">
        <v>0</v>
      </c>
      <c r="J24" s="1420">
        <v>0</v>
      </c>
      <c r="K24" s="1420">
        <v>0</v>
      </c>
      <c r="L24" s="1420">
        <v>0</v>
      </c>
      <c r="M24" s="1419">
        <v>0</v>
      </c>
      <c r="N24" s="1420">
        <v>0</v>
      </c>
      <c r="O24" s="1420">
        <v>0</v>
      </c>
      <c r="P24" s="1419">
        <v>0</v>
      </c>
      <c r="Q24" s="1420">
        <v>0</v>
      </c>
      <c r="R24" s="1420">
        <v>0</v>
      </c>
      <c r="S24" s="1421">
        <v>0</v>
      </c>
      <c r="T24" s="1420">
        <v>0</v>
      </c>
      <c r="U24" s="1420">
        <v>0</v>
      </c>
      <c r="V24" s="1420">
        <v>0</v>
      </c>
      <c r="W24" s="1803">
        <v>0</v>
      </c>
      <c r="X24" s="177" t="s">
        <v>46</v>
      </c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</row>
    <row r="25" spans="1:55" ht="15.75" customHeight="1">
      <c r="A25" s="1802" t="s">
        <v>75</v>
      </c>
      <c r="B25" s="1419">
        <v>187</v>
      </c>
      <c r="C25" s="1420">
        <v>174</v>
      </c>
      <c r="D25" s="1420">
        <v>13</v>
      </c>
      <c r="E25" s="1419">
        <v>60</v>
      </c>
      <c r="F25" s="1420">
        <v>68</v>
      </c>
      <c r="G25" s="1422">
        <v>59</v>
      </c>
      <c r="H25" s="1420">
        <v>60</v>
      </c>
      <c r="I25" s="1421">
        <v>5</v>
      </c>
      <c r="J25" s="1420">
        <v>65</v>
      </c>
      <c r="K25" s="1420">
        <v>61</v>
      </c>
      <c r="L25" s="1420">
        <v>4</v>
      </c>
      <c r="M25" s="1419">
        <v>65</v>
      </c>
      <c r="N25" s="1420">
        <v>61</v>
      </c>
      <c r="O25" s="1420">
        <v>4</v>
      </c>
      <c r="P25" s="1419">
        <v>1</v>
      </c>
      <c r="Q25" s="1420">
        <v>1</v>
      </c>
      <c r="R25" s="1420">
        <v>0</v>
      </c>
      <c r="S25" s="1421">
        <v>1</v>
      </c>
      <c r="T25" s="1420">
        <v>0</v>
      </c>
      <c r="U25" s="1420">
        <v>0</v>
      </c>
      <c r="V25" s="1420">
        <v>0</v>
      </c>
      <c r="W25" s="1803">
        <v>0</v>
      </c>
      <c r="X25" s="177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</row>
    <row r="26" spans="1:55" ht="15.75" customHeight="1">
      <c r="A26" s="1802" t="s">
        <v>67</v>
      </c>
      <c r="B26" s="1419">
        <v>104</v>
      </c>
      <c r="C26" s="1420">
        <v>95</v>
      </c>
      <c r="D26" s="1420">
        <v>9</v>
      </c>
      <c r="E26" s="1419">
        <v>34</v>
      </c>
      <c r="F26" s="1420">
        <v>34</v>
      </c>
      <c r="G26" s="1422">
        <v>36</v>
      </c>
      <c r="H26" s="1420">
        <v>35</v>
      </c>
      <c r="I26" s="1421">
        <v>0</v>
      </c>
      <c r="J26" s="1420">
        <v>47</v>
      </c>
      <c r="K26" s="1420">
        <v>47</v>
      </c>
      <c r="L26" s="1420">
        <v>0</v>
      </c>
      <c r="M26" s="1419">
        <v>39</v>
      </c>
      <c r="N26" s="1420">
        <v>39</v>
      </c>
      <c r="O26" s="1420">
        <v>0</v>
      </c>
      <c r="P26" s="1419">
        <v>0</v>
      </c>
      <c r="Q26" s="1420">
        <v>0</v>
      </c>
      <c r="R26" s="1420">
        <v>0</v>
      </c>
      <c r="S26" s="1421">
        <v>0</v>
      </c>
      <c r="T26" s="1420">
        <v>0</v>
      </c>
      <c r="U26" s="1420">
        <v>0</v>
      </c>
      <c r="V26" s="1420">
        <v>0</v>
      </c>
      <c r="W26" s="1803">
        <v>0</v>
      </c>
      <c r="X26" s="177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</row>
    <row r="27" spans="1:24" s="172" customFormat="1" ht="15.75" customHeight="1">
      <c r="A27" s="1806" t="s">
        <v>68</v>
      </c>
      <c r="B27" s="1428">
        <v>41</v>
      </c>
      <c r="C27" s="1429">
        <v>39</v>
      </c>
      <c r="D27" s="1429">
        <v>2</v>
      </c>
      <c r="E27" s="1428">
        <v>14</v>
      </c>
      <c r="F27" s="1429">
        <v>16</v>
      </c>
      <c r="G27" s="2053">
        <v>11</v>
      </c>
      <c r="H27" s="1429">
        <v>14</v>
      </c>
      <c r="I27" s="1430">
        <v>0</v>
      </c>
      <c r="J27" s="1429">
        <v>12</v>
      </c>
      <c r="K27" s="1429">
        <v>11</v>
      </c>
      <c r="L27" s="1429">
        <v>1</v>
      </c>
      <c r="M27" s="1428">
        <v>12</v>
      </c>
      <c r="N27" s="1429">
        <v>11</v>
      </c>
      <c r="O27" s="1429">
        <v>1</v>
      </c>
      <c r="P27" s="1428">
        <v>0</v>
      </c>
      <c r="Q27" s="1420">
        <v>0</v>
      </c>
      <c r="R27" s="1420">
        <v>0</v>
      </c>
      <c r="S27" s="1421">
        <v>0</v>
      </c>
      <c r="T27" s="1420">
        <v>0</v>
      </c>
      <c r="U27" s="1420">
        <v>0</v>
      </c>
      <c r="V27" s="1420">
        <v>0</v>
      </c>
      <c r="W27" s="1803">
        <v>0</v>
      </c>
      <c r="X27" s="250"/>
    </row>
    <row r="28" spans="1:24" s="210" customFormat="1" ht="15.75" customHeight="1">
      <c r="A28" s="1807" t="s">
        <v>69</v>
      </c>
      <c r="B28" s="1425">
        <v>0</v>
      </c>
      <c r="C28" s="1426">
        <v>0</v>
      </c>
      <c r="D28" s="1426">
        <v>0</v>
      </c>
      <c r="E28" s="1431">
        <v>0</v>
      </c>
      <c r="F28" s="1432">
        <v>0</v>
      </c>
      <c r="G28" s="2054">
        <v>0</v>
      </c>
      <c r="H28" s="1426">
        <v>0</v>
      </c>
      <c r="I28" s="1427">
        <v>0</v>
      </c>
      <c r="J28" s="1426">
        <v>0</v>
      </c>
      <c r="K28" s="1426">
        <v>0</v>
      </c>
      <c r="L28" s="1426">
        <v>0</v>
      </c>
      <c r="M28" s="1425">
        <v>0</v>
      </c>
      <c r="N28" s="1426">
        <v>0</v>
      </c>
      <c r="O28" s="1426">
        <v>0</v>
      </c>
      <c r="P28" s="1431">
        <v>0</v>
      </c>
      <c r="Q28" s="1432">
        <v>0</v>
      </c>
      <c r="R28" s="1432">
        <v>0</v>
      </c>
      <c r="S28" s="2050">
        <v>0</v>
      </c>
      <c r="T28" s="1426">
        <v>0</v>
      </c>
      <c r="U28" s="1426">
        <v>0</v>
      </c>
      <c r="V28" s="1426">
        <v>0</v>
      </c>
      <c r="W28" s="2049">
        <v>0</v>
      </c>
      <c r="X28" s="247"/>
    </row>
    <row r="29" spans="1:24" s="173" customFormat="1" ht="21.75" customHeight="1" thickBot="1">
      <c r="A29" s="1808" t="s">
        <v>80</v>
      </c>
      <c r="B29" s="1433">
        <v>1917</v>
      </c>
      <c r="C29" s="1434">
        <v>1821</v>
      </c>
      <c r="D29" s="1434">
        <v>96</v>
      </c>
      <c r="E29" s="1433">
        <v>641</v>
      </c>
      <c r="F29" s="1434">
        <v>647</v>
      </c>
      <c r="G29" s="1435">
        <v>629</v>
      </c>
      <c r="H29" s="1434">
        <v>639</v>
      </c>
      <c r="I29" s="1436">
        <v>48</v>
      </c>
      <c r="J29" s="1434">
        <v>661</v>
      </c>
      <c r="K29" s="1434">
        <v>639</v>
      </c>
      <c r="L29" s="1434">
        <v>22</v>
      </c>
      <c r="M29" s="1433">
        <v>614</v>
      </c>
      <c r="N29" s="1434">
        <v>593</v>
      </c>
      <c r="O29" s="1435">
        <v>21</v>
      </c>
      <c r="P29" s="1434">
        <v>92</v>
      </c>
      <c r="Q29" s="1434">
        <v>92</v>
      </c>
      <c r="R29" s="1434">
        <v>0</v>
      </c>
      <c r="S29" s="1436">
        <v>72</v>
      </c>
      <c r="T29" s="1434">
        <v>3</v>
      </c>
      <c r="U29" s="1434">
        <v>3</v>
      </c>
      <c r="V29" s="1434">
        <v>0</v>
      </c>
      <c r="W29" s="1809">
        <v>2</v>
      </c>
      <c r="X29" s="2154"/>
    </row>
    <row r="30" spans="1:24" s="173" customFormat="1" ht="15.75" customHeight="1">
      <c r="A30" s="1223"/>
      <c r="B30" s="1220"/>
      <c r="C30" s="1220"/>
      <c r="D30" s="1220"/>
      <c r="E30" s="1220"/>
      <c r="F30" s="1220"/>
      <c r="G30" s="1220"/>
      <c r="H30" s="1220"/>
      <c r="I30" s="1220"/>
      <c r="J30" s="1220"/>
      <c r="K30" s="1220"/>
      <c r="L30" s="1220"/>
      <c r="M30" s="1220"/>
      <c r="N30" s="1220"/>
      <c r="O30" s="1220"/>
      <c r="P30" s="1220"/>
      <c r="Q30" s="1220"/>
      <c r="R30" s="1220"/>
      <c r="S30" s="1220"/>
      <c r="T30" s="1220"/>
      <c r="U30" s="1220"/>
      <c r="V30" s="1220"/>
      <c r="W30" s="1220"/>
      <c r="X30" s="706"/>
    </row>
    <row r="31" spans="1:24" s="173" customFormat="1" ht="15.75" customHeight="1">
      <c r="A31" s="1224"/>
      <c r="B31" s="1220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220"/>
      <c r="U31" s="1220"/>
      <c r="V31" s="1220"/>
      <c r="W31" s="1220"/>
      <c r="X31" s="706"/>
    </row>
    <row r="32" spans="1:24" s="173" customFormat="1" ht="15.75" customHeight="1">
      <c r="A32" s="1224"/>
      <c r="B32" s="1220"/>
      <c r="C32" s="1220"/>
      <c r="D32" s="1220"/>
      <c r="E32" s="1220"/>
      <c r="F32" s="1220"/>
      <c r="G32" s="1220"/>
      <c r="H32" s="1220"/>
      <c r="I32" s="1220"/>
      <c r="J32" s="1220"/>
      <c r="K32" s="1220"/>
      <c r="L32" s="1220"/>
      <c r="M32" s="1220"/>
      <c r="N32" s="1220"/>
      <c r="O32" s="1220"/>
      <c r="P32" s="1220"/>
      <c r="Q32" s="1220"/>
      <c r="R32" s="1220"/>
      <c r="S32" s="1220"/>
      <c r="T32" s="1220"/>
      <c r="U32" s="1220"/>
      <c r="V32" s="1220"/>
      <c r="W32" s="1220"/>
      <c r="X32" s="706"/>
    </row>
    <row r="33" spans="1:24" s="173" customFormat="1" ht="15.75" customHeight="1">
      <c r="A33" s="1224"/>
      <c r="B33" s="1220"/>
      <c r="C33" s="1220"/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1220"/>
      <c r="O33" s="1220"/>
      <c r="P33" s="1220"/>
      <c r="Q33" s="1220"/>
      <c r="R33" s="1220"/>
      <c r="S33" s="1220"/>
      <c r="T33" s="1220"/>
      <c r="U33" s="1220"/>
      <c r="V33" s="1220"/>
      <c r="W33" s="1220"/>
      <c r="X33" s="706"/>
    </row>
    <row r="34" spans="1:24" s="173" customFormat="1" ht="15.75" customHeight="1">
      <c r="A34" s="1224"/>
      <c r="B34" s="1220"/>
      <c r="C34" s="1220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0"/>
      <c r="W34" s="1220"/>
      <c r="X34" s="706"/>
    </row>
    <row r="35" spans="1:24" s="173" customFormat="1" ht="15.75" customHeight="1">
      <c r="A35" s="1224"/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706"/>
    </row>
    <row r="36" spans="1:24" s="173" customFormat="1" ht="15.75" customHeight="1">
      <c r="A36" s="1224"/>
      <c r="B36" s="1220"/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706"/>
    </row>
    <row r="37" spans="1:24" s="173" customFormat="1" ht="15.75" customHeight="1">
      <c r="A37" s="1224"/>
      <c r="B37" s="1220"/>
      <c r="C37" s="1220"/>
      <c r="D37" s="1220"/>
      <c r="E37" s="1220"/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0"/>
      <c r="R37" s="1220"/>
      <c r="S37" s="1220"/>
      <c r="T37" s="1220"/>
      <c r="U37" s="1220"/>
      <c r="V37" s="1220"/>
      <c r="W37" s="1220"/>
      <c r="X37" s="706"/>
    </row>
    <row r="38" spans="1:24" s="173" customFormat="1" ht="15.75" customHeight="1">
      <c r="A38" s="1224"/>
      <c r="B38" s="1220"/>
      <c r="C38" s="1220"/>
      <c r="D38" s="1220"/>
      <c r="E38" s="1220"/>
      <c r="F38" s="1220"/>
      <c r="G38" s="1220"/>
      <c r="H38" s="1220"/>
      <c r="I38" s="1220"/>
      <c r="J38" s="1220"/>
      <c r="K38" s="1220"/>
      <c r="L38" s="1220"/>
      <c r="M38" s="1220"/>
      <c r="N38" s="1220"/>
      <c r="O38" s="1220"/>
      <c r="P38" s="1220"/>
      <c r="Q38" s="1220"/>
      <c r="R38" s="1220"/>
      <c r="S38" s="1220"/>
      <c r="T38" s="1220"/>
      <c r="U38" s="1220"/>
      <c r="V38" s="1220"/>
      <c r="W38" s="1220"/>
      <c r="X38" s="706"/>
    </row>
    <row r="39" spans="1:24" s="173" customFormat="1" ht="15.75" customHeight="1">
      <c r="A39" s="1224"/>
      <c r="B39" s="1220"/>
      <c r="C39" s="1220"/>
      <c r="D39" s="1220"/>
      <c r="E39" s="1220"/>
      <c r="F39" s="1220"/>
      <c r="G39" s="1220"/>
      <c r="H39" s="1220"/>
      <c r="I39" s="1220"/>
      <c r="J39" s="1220"/>
      <c r="K39" s="1220"/>
      <c r="L39" s="1220"/>
      <c r="M39" s="1220"/>
      <c r="N39" s="1220"/>
      <c r="O39" s="1220"/>
      <c r="P39" s="1220"/>
      <c r="Q39" s="1220"/>
      <c r="R39" s="1220"/>
      <c r="S39" s="1220"/>
      <c r="T39" s="1220"/>
      <c r="U39" s="1220"/>
      <c r="V39" s="1220"/>
      <c r="W39" s="1220"/>
      <c r="X39" s="706"/>
    </row>
    <row r="40" spans="1:24" s="173" customFormat="1" ht="15.75" customHeight="1">
      <c r="A40" s="1224"/>
      <c r="B40" s="1220"/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220"/>
      <c r="V40" s="1220"/>
      <c r="W40" s="1220"/>
      <c r="X40" s="706"/>
    </row>
    <row r="41" spans="1:24" s="173" customFormat="1" ht="15.75" customHeight="1">
      <c r="A41" s="1224"/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706"/>
    </row>
    <row r="42" spans="1:24" s="173" customFormat="1" ht="15.75" customHeight="1">
      <c r="A42" s="1224"/>
      <c r="B42" s="1220"/>
      <c r="C42" s="1220"/>
      <c r="D42" s="1220"/>
      <c r="E42" s="1220"/>
      <c r="F42" s="1220"/>
      <c r="G42" s="1220"/>
      <c r="H42" s="1220"/>
      <c r="I42" s="1220"/>
      <c r="J42" s="1220"/>
      <c r="K42" s="1220"/>
      <c r="L42" s="1220"/>
      <c r="M42" s="1220"/>
      <c r="N42" s="1220"/>
      <c r="O42" s="1220"/>
      <c r="P42" s="1220"/>
      <c r="Q42" s="1220"/>
      <c r="R42" s="1220"/>
      <c r="S42" s="1220"/>
      <c r="T42" s="1220"/>
      <c r="U42" s="1220"/>
      <c r="V42" s="1220"/>
      <c r="W42" s="1220"/>
      <c r="X42" s="706"/>
    </row>
    <row r="43" spans="1:24" s="173" customFormat="1" ht="15.75" customHeight="1">
      <c r="A43" s="1224"/>
      <c r="B43" s="1220"/>
      <c r="C43" s="1220"/>
      <c r="D43" s="1220"/>
      <c r="E43" s="1220"/>
      <c r="F43" s="1220"/>
      <c r="G43" s="1220"/>
      <c r="H43" s="1220"/>
      <c r="I43" s="1220"/>
      <c r="J43" s="1220"/>
      <c r="K43" s="1220"/>
      <c r="L43" s="1220"/>
      <c r="M43" s="1220"/>
      <c r="N43" s="1220"/>
      <c r="O43" s="1220"/>
      <c r="P43" s="1220"/>
      <c r="Q43" s="1220"/>
      <c r="R43" s="1220"/>
      <c r="S43" s="1220"/>
      <c r="T43" s="1220"/>
      <c r="U43" s="1220"/>
      <c r="V43" s="1220"/>
      <c r="W43" s="1220"/>
      <c r="X43" s="706"/>
    </row>
    <row r="44" spans="1:24" s="173" customFormat="1" ht="15.75" customHeight="1">
      <c r="A44" s="1224"/>
      <c r="B44" s="1220"/>
      <c r="C44" s="1220"/>
      <c r="D44" s="1220"/>
      <c r="E44" s="1220"/>
      <c r="F44" s="1220"/>
      <c r="G44" s="1220"/>
      <c r="H44" s="1220"/>
      <c r="I44" s="1220"/>
      <c r="J44" s="1220"/>
      <c r="K44" s="1220"/>
      <c r="L44" s="1220"/>
      <c r="M44" s="1220"/>
      <c r="N44" s="1220"/>
      <c r="O44" s="1220"/>
      <c r="P44" s="1220"/>
      <c r="Q44" s="1220"/>
      <c r="R44" s="1220"/>
      <c r="S44" s="1220"/>
      <c r="T44" s="1220"/>
      <c r="U44" s="1220"/>
      <c r="V44" s="1220"/>
      <c r="W44" s="1220"/>
      <c r="X44" s="706"/>
    </row>
    <row r="45" spans="1:24" s="173" customFormat="1" ht="15.75" customHeight="1">
      <c r="A45" s="1224"/>
      <c r="B45" s="1220"/>
      <c r="C45" s="1220"/>
      <c r="D45" s="1220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  <c r="U45" s="1220"/>
      <c r="V45" s="1220"/>
      <c r="W45" s="1220"/>
      <c r="X45" s="706"/>
    </row>
    <row r="46" spans="1:24" s="173" customFormat="1" ht="15.75" customHeight="1">
      <c r="A46" s="2630"/>
      <c r="B46" s="2765"/>
      <c r="C46" s="2765"/>
      <c r="D46" s="2765"/>
      <c r="E46" s="2765"/>
      <c r="F46" s="2765"/>
      <c r="G46" s="2765"/>
      <c r="H46" s="684"/>
      <c r="I46" s="684"/>
      <c r="J46" s="2631"/>
      <c r="K46" s="2632"/>
      <c r="L46" s="2632"/>
      <c r="M46" s="2632"/>
      <c r="N46" s="2632"/>
      <c r="O46" s="2632"/>
      <c r="P46" s="2631"/>
      <c r="Q46" s="2632"/>
      <c r="R46" s="2632"/>
      <c r="S46" s="2632"/>
      <c r="T46" s="2632"/>
      <c r="U46" s="2632"/>
      <c r="V46" s="2632"/>
      <c r="W46" s="2632"/>
      <c r="X46" s="706"/>
    </row>
    <row r="47" spans="1:24" s="172" customFormat="1" ht="15.75" customHeight="1">
      <c r="A47" s="2630"/>
      <c r="B47" s="2765"/>
      <c r="C47" s="2765"/>
      <c r="D47" s="2765"/>
      <c r="E47" s="2765"/>
      <c r="F47" s="2765"/>
      <c r="G47" s="2765"/>
      <c r="H47" s="683"/>
      <c r="I47" s="683"/>
      <c r="J47" s="2633"/>
      <c r="K47" s="683"/>
      <c r="L47" s="2631"/>
      <c r="M47" s="683"/>
      <c r="N47" s="104"/>
      <c r="O47" s="104"/>
      <c r="P47" s="2634"/>
      <c r="Q47" s="683"/>
      <c r="R47" s="683"/>
      <c r="S47" s="683"/>
      <c r="T47" s="683"/>
      <c r="U47" s="104"/>
      <c r="V47" s="104"/>
      <c r="W47" s="104"/>
      <c r="X47" s="250"/>
    </row>
    <row r="48" spans="1:24" s="172" customFormat="1" ht="15.75" customHeight="1">
      <c r="A48" s="2635"/>
      <c r="B48" s="2632"/>
      <c r="C48" s="104"/>
      <c r="D48" s="104"/>
      <c r="E48" s="683"/>
      <c r="F48" s="684"/>
      <c r="G48" s="684"/>
      <c r="H48" s="683"/>
      <c r="I48" s="683"/>
      <c r="J48" s="2636"/>
      <c r="K48" s="104"/>
      <c r="L48" s="2632"/>
      <c r="M48" s="683"/>
      <c r="N48" s="104"/>
      <c r="O48" s="104"/>
      <c r="P48" s="2636"/>
      <c r="Q48" s="104"/>
      <c r="R48" s="104"/>
      <c r="S48" s="683"/>
      <c r="T48" s="683"/>
      <c r="U48" s="104"/>
      <c r="V48" s="104"/>
      <c r="W48" s="104"/>
      <c r="X48" s="250"/>
    </row>
    <row r="49" spans="1:55" ht="14.25">
      <c r="A49" s="2637"/>
      <c r="B49" s="2631"/>
      <c r="C49" s="683"/>
      <c r="D49" s="683"/>
      <c r="E49" s="683"/>
      <c r="F49" s="2638"/>
      <c r="G49" s="2638"/>
      <c r="H49" s="683"/>
      <c r="I49" s="683"/>
      <c r="J49" s="2636"/>
      <c r="K49" s="104"/>
      <c r="L49" s="2632"/>
      <c r="M49" s="104"/>
      <c r="N49" s="104"/>
      <c r="O49" s="104"/>
      <c r="P49" s="104"/>
      <c r="Q49" s="104"/>
      <c r="R49" s="104"/>
      <c r="S49" s="683"/>
      <c r="T49" s="2636"/>
      <c r="U49" s="2636"/>
      <c r="V49" s="2639"/>
      <c r="W49" s="2635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</row>
    <row r="50" spans="1:23" s="172" customFormat="1" ht="14.25">
      <c r="A50" s="2637"/>
      <c r="B50" s="2631"/>
      <c r="C50" s="683"/>
      <c r="D50" s="683"/>
      <c r="E50" s="2636"/>
      <c r="F50" s="2636"/>
      <c r="G50" s="2636"/>
      <c r="H50" s="683"/>
      <c r="I50" s="683"/>
      <c r="J50" s="2631"/>
      <c r="K50" s="2635"/>
      <c r="L50" s="683"/>
      <c r="M50" s="2631"/>
      <c r="N50" s="2635"/>
      <c r="O50" s="2635"/>
      <c r="P50" s="2631"/>
      <c r="Q50" s="683"/>
      <c r="R50" s="683"/>
      <c r="S50" s="683"/>
      <c r="T50" s="1224"/>
      <c r="U50" s="2635"/>
      <c r="V50" s="2635"/>
      <c r="W50" s="2635"/>
    </row>
    <row r="51" spans="1:55" ht="14.25">
      <c r="A51" s="2637"/>
      <c r="B51" s="2632"/>
      <c r="C51" s="104"/>
      <c r="D51" s="104"/>
      <c r="E51" s="2635"/>
      <c r="F51" s="2635"/>
      <c r="G51" s="104"/>
      <c r="H51" s="683"/>
      <c r="I51" s="683"/>
      <c r="J51" s="2631"/>
      <c r="K51" s="2635"/>
      <c r="L51" s="683"/>
      <c r="M51" s="2631"/>
      <c r="N51" s="2635"/>
      <c r="O51" s="2635"/>
      <c r="P51" s="2631"/>
      <c r="Q51" s="683"/>
      <c r="R51" s="683"/>
      <c r="S51" s="683"/>
      <c r="T51" s="1224"/>
      <c r="U51" s="2635"/>
      <c r="V51" s="2635"/>
      <c r="W51" s="2635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</row>
    <row r="52" spans="1:23" s="172" customFormat="1" ht="14.25">
      <c r="A52" s="2635"/>
      <c r="B52" s="2631"/>
      <c r="C52" s="683"/>
      <c r="D52" s="683"/>
      <c r="E52" s="2633"/>
      <c r="F52" s="2633"/>
      <c r="G52" s="2636"/>
      <c r="H52" s="683"/>
      <c r="I52" s="683"/>
      <c r="J52" s="2631"/>
      <c r="K52" s="2633"/>
      <c r="L52" s="683"/>
      <c r="M52" s="2631"/>
      <c r="N52" s="2633"/>
      <c r="O52" s="2633"/>
      <c r="P52" s="683"/>
      <c r="Q52" s="683"/>
      <c r="R52" s="683"/>
      <c r="S52" s="683"/>
      <c r="T52" s="2640"/>
      <c r="U52" s="2636"/>
      <c r="V52" s="2636"/>
      <c r="W52" s="2635"/>
    </row>
    <row r="53" spans="1:55" ht="14.25">
      <c r="A53" s="1224"/>
      <c r="B53" s="1220"/>
      <c r="C53" s="1220"/>
      <c r="D53" s="1220"/>
      <c r="E53" s="1220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0"/>
      <c r="T53" s="1220"/>
      <c r="U53" s="1220"/>
      <c r="V53" s="1220"/>
      <c r="W53" s="1220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</row>
    <row r="54" spans="1:23" s="172" customFormat="1" ht="14.25">
      <c r="A54" s="1224"/>
      <c r="B54" s="825"/>
      <c r="C54" s="825"/>
      <c r="D54" s="825"/>
      <c r="E54" s="825"/>
      <c r="F54" s="825"/>
      <c r="G54" s="825"/>
      <c r="H54" s="825"/>
      <c r="I54" s="825"/>
      <c r="J54" s="824"/>
      <c r="K54" s="825"/>
      <c r="L54" s="825"/>
      <c r="M54" s="824"/>
      <c r="N54" s="825"/>
      <c r="O54" s="825"/>
      <c r="P54" s="824"/>
      <c r="Q54" s="825"/>
      <c r="R54" s="825"/>
      <c r="S54" s="825"/>
      <c r="T54" s="824"/>
      <c r="U54" s="825"/>
      <c r="V54" s="825"/>
      <c r="W54" s="825"/>
    </row>
    <row r="55" spans="1:55" ht="14.25">
      <c r="A55" s="1224"/>
      <c r="B55" s="825"/>
      <c r="C55" s="2628"/>
      <c r="D55" s="2628"/>
      <c r="E55" s="2628"/>
      <c r="F55" s="2628"/>
      <c r="G55" s="2628"/>
      <c r="H55" s="2628"/>
      <c r="I55" s="2628"/>
      <c r="J55" s="825"/>
      <c r="K55" s="2628"/>
      <c r="L55" s="2628"/>
      <c r="M55" s="825"/>
      <c r="N55" s="2628"/>
      <c r="O55" s="2628"/>
      <c r="P55" s="825"/>
      <c r="Q55" s="2628"/>
      <c r="R55" s="2628"/>
      <c r="S55" s="2628"/>
      <c r="T55" s="825"/>
      <c r="U55" s="2628"/>
      <c r="V55" s="2628"/>
      <c r="W55" s="2628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</row>
    <row r="56" spans="1:23" s="172" customFormat="1" ht="14.25">
      <c r="A56" s="186"/>
      <c r="B56" s="2641"/>
      <c r="C56" s="2641"/>
      <c r="D56" s="2641"/>
      <c r="E56" s="2641"/>
      <c r="F56" s="2641"/>
      <c r="G56" s="2641"/>
      <c r="H56" s="2642"/>
      <c r="I56" s="2642"/>
      <c r="J56" s="2641"/>
      <c r="K56" s="2641"/>
      <c r="L56" s="2641"/>
      <c r="M56" s="2641"/>
      <c r="N56" s="2641"/>
      <c r="O56" s="2641"/>
      <c r="P56" s="2641"/>
      <c r="Q56" s="2641"/>
      <c r="R56" s="2641"/>
      <c r="S56" s="2642"/>
      <c r="T56" s="2641"/>
      <c r="U56" s="2641"/>
      <c r="V56" s="2643"/>
      <c r="W56" s="2645"/>
    </row>
    <row r="57" spans="1:23" ht="14.25">
      <c r="A57" s="1245"/>
      <c r="B57" s="250"/>
      <c r="C57" s="250"/>
      <c r="D57" s="250"/>
      <c r="E57" s="250"/>
      <c r="F57" s="250"/>
      <c r="G57" s="250"/>
      <c r="H57" s="2646"/>
      <c r="I57" s="2646"/>
      <c r="J57" s="250"/>
      <c r="K57" s="250"/>
      <c r="L57" s="250"/>
      <c r="M57" s="250"/>
      <c r="N57" s="2647"/>
      <c r="O57" s="250"/>
      <c r="P57" s="250"/>
      <c r="Q57" s="250"/>
      <c r="R57" s="250"/>
      <c r="S57" s="2646"/>
      <c r="T57" s="250"/>
      <c r="U57" s="250"/>
      <c r="V57" s="250"/>
      <c r="W57" s="2646"/>
    </row>
    <row r="58" spans="1:23" ht="14.25">
      <c r="A58" s="186"/>
      <c r="B58" s="177"/>
      <c r="C58" s="177"/>
      <c r="D58" s="177"/>
      <c r="E58" s="177"/>
      <c r="F58" s="177"/>
      <c r="G58" s="177"/>
      <c r="H58" s="2648"/>
      <c r="I58" s="2648"/>
      <c r="J58" s="177"/>
      <c r="K58" s="177"/>
      <c r="L58" s="177"/>
      <c r="M58" s="177"/>
      <c r="N58" s="177"/>
      <c r="O58" s="177"/>
      <c r="P58" s="177"/>
      <c r="Q58" s="177"/>
      <c r="R58" s="177"/>
      <c r="S58" s="2648"/>
      <c r="T58" s="177"/>
      <c r="U58" s="177"/>
      <c r="V58" s="177"/>
      <c r="W58" s="2648"/>
    </row>
    <row r="59" spans="1:23" ht="14.25">
      <c r="A59" s="1226"/>
      <c r="B59" s="172"/>
      <c r="C59" s="172"/>
      <c r="D59" s="172"/>
      <c r="E59" s="172"/>
      <c r="F59" s="172"/>
      <c r="G59" s="172"/>
      <c r="H59" s="842"/>
      <c r="I59" s="842"/>
      <c r="J59" s="172"/>
      <c r="K59" s="172"/>
      <c r="L59" s="172"/>
      <c r="M59" s="172"/>
      <c r="N59" s="172"/>
      <c r="O59" s="172"/>
      <c r="P59" s="172"/>
      <c r="Q59" s="172"/>
      <c r="R59" s="172"/>
      <c r="S59" s="842"/>
      <c r="T59" s="172"/>
      <c r="U59" s="172"/>
      <c r="V59" s="172"/>
      <c r="W59" s="842"/>
    </row>
    <row r="60" spans="2:23" ht="14.25">
      <c r="B60" s="244"/>
      <c r="C60" s="244"/>
      <c r="D60" s="244"/>
      <c r="E60" s="244"/>
      <c r="F60" s="244"/>
      <c r="G60" s="244"/>
      <c r="H60" s="248"/>
      <c r="I60" s="248"/>
      <c r="J60" s="244"/>
      <c r="K60" s="244"/>
      <c r="L60" s="244"/>
      <c r="M60" s="244"/>
      <c r="N60" s="244"/>
      <c r="O60" s="244"/>
      <c r="P60" s="244"/>
      <c r="Q60" s="244"/>
      <c r="R60" s="244"/>
      <c r="S60" s="248"/>
      <c r="T60" s="244"/>
      <c r="U60" s="244"/>
      <c r="V60" s="244"/>
      <c r="W60" s="248"/>
    </row>
    <row r="61" spans="1:23" ht="14.25">
      <c r="A61" s="1226"/>
      <c r="B61" s="172"/>
      <c r="C61" s="172"/>
      <c r="D61" s="172"/>
      <c r="E61" s="172"/>
      <c r="F61" s="172"/>
      <c r="G61" s="172"/>
      <c r="H61" s="842"/>
      <c r="I61" s="842"/>
      <c r="J61" s="172"/>
      <c r="K61" s="172"/>
      <c r="L61" s="172"/>
      <c r="M61" s="172"/>
      <c r="N61" s="172"/>
      <c r="O61" s="172"/>
      <c r="P61" s="172"/>
      <c r="Q61" s="172"/>
      <c r="R61" s="172"/>
      <c r="S61" s="842"/>
      <c r="T61" s="172"/>
      <c r="U61" s="172"/>
      <c r="V61" s="172"/>
      <c r="W61" s="842"/>
    </row>
    <row r="62" spans="2:23" ht="14.25">
      <c r="B62" s="244"/>
      <c r="C62" s="244"/>
      <c r="D62" s="244"/>
      <c r="E62" s="244"/>
      <c r="F62" s="244"/>
      <c r="G62" s="244"/>
      <c r="H62" s="248"/>
      <c r="I62" s="248"/>
      <c r="J62" s="244"/>
      <c r="K62" s="244"/>
      <c r="L62" s="244"/>
      <c r="M62" s="244"/>
      <c r="N62" s="244"/>
      <c r="O62" s="244"/>
      <c r="P62" s="244"/>
      <c r="Q62" s="244"/>
      <c r="R62" s="244"/>
      <c r="S62" s="248"/>
      <c r="T62" s="244"/>
      <c r="U62" s="244"/>
      <c r="V62" s="244"/>
      <c r="W62" s="248"/>
    </row>
    <row r="63" spans="1:23" ht="14.25">
      <c r="A63" s="1226"/>
      <c r="B63" s="172"/>
      <c r="C63" s="172"/>
      <c r="D63" s="172"/>
      <c r="E63" s="172"/>
      <c r="F63" s="172"/>
      <c r="G63" s="172"/>
      <c r="H63" s="842"/>
      <c r="I63" s="842"/>
      <c r="J63" s="172"/>
      <c r="K63" s="172"/>
      <c r="L63" s="172"/>
      <c r="M63" s="172"/>
      <c r="N63" s="172"/>
      <c r="O63" s="172"/>
      <c r="P63" s="172"/>
      <c r="Q63" s="172"/>
      <c r="R63" s="172"/>
      <c r="S63" s="842"/>
      <c r="T63" s="172"/>
      <c r="U63" s="172"/>
      <c r="V63" s="172"/>
      <c r="W63" s="842"/>
    </row>
  </sheetData>
  <mergeCells count="4">
    <mergeCell ref="B6:G7"/>
    <mergeCell ref="B46:G47"/>
    <mergeCell ref="A4:W4"/>
    <mergeCell ref="I2:O2"/>
  </mergeCells>
  <printOptions horizontalCentered="1"/>
  <pageMargins left="0.2755905511811024" right="0.1968503937007874" top="0.66" bottom="0.4" header="0.43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U61"/>
  <sheetViews>
    <sheetView workbookViewId="0" topLeftCell="A5">
      <selection activeCell="I32" sqref="I32"/>
    </sheetView>
  </sheetViews>
  <sheetFormatPr defaultColWidth="11.421875" defaultRowHeight="15"/>
  <cols>
    <col min="1" max="1" width="4.7109375" style="2" customWidth="1"/>
    <col min="2" max="2" width="5.7109375" style="2" customWidth="1"/>
    <col min="3" max="3" width="5.00390625" style="2" customWidth="1"/>
    <col min="4" max="4" width="5.00390625" style="3" customWidth="1"/>
    <col min="5" max="5" width="5.140625" style="2" customWidth="1"/>
    <col min="6" max="6" width="6.00390625" style="2" customWidth="1"/>
    <col min="7" max="7" width="5.7109375" style="2" customWidth="1"/>
    <col min="8" max="9" width="9.7109375" style="2" customWidth="1"/>
    <col min="10" max="11" width="5.7109375" style="2" customWidth="1"/>
    <col min="12" max="12" width="5.7109375" style="3" customWidth="1"/>
    <col min="13" max="14" width="5.7109375" style="2" customWidth="1"/>
    <col min="15" max="15" width="5.7109375" style="3" customWidth="1"/>
    <col min="16" max="17" width="5.7109375" style="2" customWidth="1"/>
    <col min="18" max="18" width="5.7109375" style="3" customWidth="1"/>
    <col min="19" max="19" width="8.28125" style="2" customWidth="1"/>
    <col min="20" max="20" width="5.7109375" style="2" customWidth="1"/>
    <col min="21" max="21" width="5.28125" style="2" customWidth="1"/>
    <col min="22" max="22" width="5.00390625" style="2" customWidth="1"/>
    <col min="23" max="23" width="8.7109375" style="2" customWidth="1"/>
    <col min="24" max="16384" width="11.421875" style="2" customWidth="1"/>
  </cols>
  <sheetData>
    <row r="2" spans="1:23" ht="15">
      <c r="A2" s="712" t="str">
        <f>'A. Ausbildungsverh. Landwirt'!A3</f>
        <v>BMELV - Referat 425</v>
      </c>
      <c r="B2" s="712"/>
      <c r="C2" s="6"/>
      <c r="D2" s="6"/>
      <c r="E2" s="6"/>
      <c r="F2" s="6"/>
      <c r="G2" s="6"/>
      <c r="H2" s="2766" t="s">
        <v>444</v>
      </c>
      <c r="I2" s="2766"/>
      <c r="J2" s="2766"/>
      <c r="K2" s="2766"/>
      <c r="L2" s="2766"/>
      <c r="M2" s="2766"/>
      <c r="N2" s="2766"/>
      <c r="O2" s="2766"/>
      <c r="P2" s="2766"/>
      <c r="Q2" s="2766"/>
      <c r="R2" s="2766"/>
      <c r="S2" s="9"/>
      <c r="T2" s="6"/>
      <c r="U2" s="6"/>
      <c r="W2" s="439" t="str">
        <f>Inhaltsverzeichnis!$O$1</f>
        <v>Mai 2007</v>
      </c>
    </row>
    <row r="3" spans="1:23" ht="15.75">
      <c r="A3" s="13"/>
      <c r="B3" s="1"/>
      <c r="C3" s="1"/>
      <c r="D3" s="10"/>
      <c r="E3" s="1"/>
      <c r="F3" s="1"/>
      <c r="G3" s="1"/>
      <c r="H3" s="1"/>
      <c r="J3" s="1"/>
      <c r="K3" s="1"/>
      <c r="L3" s="10" t="s">
        <v>46</v>
      </c>
      <c r="M3" s="1"/>
      <c r="N3" s="1"/>
      <c r="O3" s="10"/>
      <c r="P3" s="1"/>
      <c r="Q3" s="1"/>
      <c r="R3" s="10"/>
      <c r="S3" s="1"/>
      <c r="T3" s="1"/>
      <c r="U3" s="1"/>
      <c r="V3" s="1"/>
      <c r="W3" s="1"/>
    </row>
    <row r="4" spans="1:23" ht="15">
      <c r="A4" s="711" t="s">
        <v>392</v>
      </c>
      <c r="B4" s="1"/>
      <c r="C4" s="1"/>
      <c r="D4" s="10"/>
      <c r="E4" s="1"/>
      <c r="F4" s="1"/>
      <c r="G4" s="1"/>
      <c r="H4" s="1"/>
      <c r="I4" s="1"/>
      <c r="J4" s="1"/>
      <c r="K4" s="1"/>
      <c r="L4" s="10"/>
      <c r="M4" s="1"/>
      <c r="N4" s="1"/>
      <c r="O4" s="10"/>
      <c r="P4" s="1"/>
      <c r="Q4" s="1"/>
      <c r="R4" s="10"/>
      <c r="S4" s="1"/>
      <c r="T4" s="1"/>
      <c r="U4" s="1"/>
      <c r="V4" s="1"/>
      <c r="W4" s="1"/>
    </row>
    <row r="5" spans="1:23" ht="15.75" thickBot="1">
      <c r="A5" s="1"/>
      <c r="B5" s="1"/>
      <c r="C5" s="1"/>
      <c r="D5" s="10"/>
      <c r="E5" s="1"/>
      <c r="F5" s="1"/>
      <c r="G5" s="1"/>
      <c r="H5" s="1"/>
      <c r="I5" s="1"/>
      <c r="J5" s="1"/>
      <c r="K5" s="1"/>
      <c r="L5" s="10"/>
      <c r="M5" s="1"/>
      <c r="N5" s="1"/>
      <c r="O5" s="10"/>
      <c r="P5" s="1"/>
      <c r="Q5" s="1"/>
      <c r="R5" s="10"/>
      <c r="S5" s="1"/>
      <c r="T5" s="1"/>
      <c r="U5" s="1"/>
      <c r="V5" s="1"/>
      <c r="W5" s="1"/>
    </row>
    <row r="6" spans="1:25" ht="24.75" customHeight="1">
      <c r="A6" s="1811"/>
      <c r="B6" s="2671" t="str">
        <f>Forstwirt!B6</f>
        <v>Auszubildende am 31.12.2006</v>
      </c>
      <c r="C6" s="2672"/>
      <c r="D6" s="2672"/>
      <c r="E6" s="2672"/>
      <c r="F6" s="2672"/>
      <c r="G6" s="2672"/>
      <c r="H6" s="1813" t="s">
        <v>1</v>
      </c>
      <c r="I6" s="1762" t="s">
        <v>2</v>
      </c>
      <c r="J6" s="1567" t="s">
        <v>204</v>
      </c>
      <c r="K6" s="1814"/>
      <c r="L6" s="1814"/>
      <c r="M6" s="1814"/>
      <c r="N6" s="1814"/>
      <c r="O6" s="1812"/>
      <c r="P6" s="1567" t="s">
        <v>0</v>
      </c>
      <c r="Q6" s="1814"/>
      <c r="R6" s="1814"/>
      <c r="S6" s="1814"/>
      <c r="T6" s="1814"/>
      <c r="U6" s="1814"/>
      <c r="V6" s="1814"/>
      <c r="W6" s="1815"/>
      <c r="X6" s="21"/>
      <c r="Y6" s="21"/>
    </row>
    <row r="7" spans="1:25" s="4" customFormat="1" ht="10.5" customHeight="1">
      <c r="A7" s="1542"/>
      <c r="B7" s="489"/>
      <c r="C7" s="489"/>
      <c r="D7" s="489"/>
      <c r="E7" s="106"/>
      <c r="F7" s="106"/>
      <c r="G7" s="106"/>
      <c r="H7" s="30" t="s">
        <v>5</v>
      </c>
      <c r="I7" s="30" t="s">
        <v>6</v>
      </c>
      <c r="J7" s="70"/>
      <c r="K7" s="66"/>
      <c r="L7" s="631"/>
      <c r="M7" s="27" t="s">
        <v>3</v>
      </c>
      <c r="N7" s="28"/>
      <c r="O7" s="71"/>
      <c r="P7" s="707"/>
      <c r="Q7" s="66"/>
      <c r="R7" s="631"/>
      <c r="S7" s="66"/>
      <c r="T7" s="27" t="s">
        <v>4</v>
      </c>
      <c r="U7" s="28"/>
      <c r="V7" s="28"/>
      <c r="W7" s="1765"/>
      <c r="X7" s="63"/>
      <c r="Y7" s="63"/>
    </row>
    <row r="8" spans="1:47" s="4" customFormat="1" ht="10.5" customHeight="1">
      <c r="A8" s="1779" t="s">
        <v>53</v>
      </c>
      <c r="B8" s="494"/>
      <c r="C8" s="495"/>
      <c r="D8" s="495"/>
      <c r="E8" s="31" t="s">
        <v>51</v>
      </c>
      <c r="F8" s="31"/>
      <c r="G8" s="16"/>
      <c r="H8" s="30" t="s">
        <v>12</v>
      </c>
      <c r="I8" s="30" t="s">
        <v>12</v>
      </c>
      <c r="J8" s="75"/>
      <c r="K8" s="495"/>
      <c r="L8" s="494"/>
      <c r="M8" s="26" t="s">
        <v>7</v>
      </c>
      <c r="N8" s="16"/>
      <c r="O8" s="708"/>
      <c r="P8" s="75"/>
      <c r="Q8" s="495"/>
      <c r="R8" s="494"/>
      <c r="S8" s="30" t="s">
        <v>8</v>
      </c>
      <c r="T8" s="33" t="s">
        <v>9</v>
      </c>
      <c r="U8" s="34"/>
      <c r="V8" s="34"/>
      <c r="W8" s="1694"/>
      <c r="X8" s="63"/>
      <c r="Y8" s="15" t="s">
        <v>46</v>
      </c>
      <c r="Z8" s="5"/>
      <c r="AA8" s="6"/>
      <c r="AB8" s="6"/>
      <c r="AC8" s="6"/>
      <c r="AD8" s="6"/>
      <c r="AE8" s="6"/>
      <c r="AF8" s="6"/>
      <c r="AG8" s="9"/>
      <c r="AH8" s="9"/>
      <c r="AI8" s="11"/>
      <c r="AJ8" s="6"/>
      <c r="AK8" s="6"/>
      <c r="AL8" s="6"/>
      <c r="AM8" s="6"/>
      <c r="AN8" s="6"/>
      <c r="AO8" s="6"/>
      <c r="AP8" s="6"/>
      <c r="AQ8" s="6"/>
      <c r="AR8" s="9"/>
      <c r="AS8" s="6"/>
      <c r="AT8" s="6"/>
      <c r="AU8" s="12" t="s">
        <v>227</v>
      </c>
    </row>
    <row r="9" spans="1:25" s="4" customFormat="1" ht="10.5" customHeight="1">
      <c r="A9" s="1542"/>
      <c r="B9" s="492" t="s">
        <v>23</v>
      </c>
      <c r="C9" s="30" t="s">
        <v>21</v>
      </c>
      <c r="D9" s="30" t="s">
        <v>22</v>
      </c>
      <c r="E9" s="33" t="s">
        <v>52</v>
      </c>
      <c r="F9" s="629"/>
      <c r="G9" s="629"/>
      <c r="H9" s="30" t="s">
        <v>24</v>
      </c>
      <c r="I9" s="30" t="s">
        <v>24</v>
      </c>
      <c r="J9" s="75"/>
      <c r="K9" s="495"/>
      <c r="L9" s="494"/>
      <c r="M9" s="710"/>
      <c r="N9" s="34"/>
      <c r="O9" s="76"/>
      <c r="P9" s="495"/>
      <c r="Q9" s="495"/>
      <c r="R9" s="494"/>
      <c r="S9" s="30" t="s">
        <v>13</v>
      </c>
      <c r="T9" s="625"/>
      <c r="U9" s="490"/>
      <c r="V9" s="490"/>
      <c r="W9" s="1816" t="s">
        <v>8</v>
      </c>
      <c r="X9" s="63"/>
      <c r="Y9" s="63"/>
    </row>
    <row r="10" spans="1:25" s="4" customFormat="1" ht="10.5" customHeight="1">
      <c r="A10" s="1542"/>
      <c r="B10" s="492" t="s">
        <v>35</v>
      </c>
      <c r="C10" s="30" t="s">
        <v>34</v>
      </c>
      <c r="D10" s="30" t="s">
        <v>34</v>
      </c>
      <c r="E10" s="490"/>
      <c r="F10" s="489"/>
      <c r="G10" s="489"/>
      <c r="H10" s="30" t="s">
        <v>39</v>
      </c>
      <c r="I10" s="30" t="s">
        <v>39</v>
      </c>
      <c r="J10" s="492" t="s">
        <v>23</v>
      </c>
      <c r="K10" s="25" t="s">
        <v>21</v>
      </c>
      <c r="L10" s="30" t="s">
        <v>22</v>
      </c>
      <c r="M10" s="631" t="s">
        <v>23</v>
      </c>
      <c r="N10" s="515" t="s">
        <v>21</v>
      </c>
      <c r="O10" s="515" t="s">
        <v>22</v>
      </c>
      <c r="P10" s="492" t="s">
        <v>23</v>
      </c>
      <c r="Q10" s="30" t="s">
        <v>21</v>
      </c>
      <c r="R10" s="30" t="s">
        <v>22</v>
      </c>
      <c r="S10" s="30" t="s">
        <v>25</v>
      </c>
      <c r="T10" s="80" t="s">
        <v>23</v>
      </c>
      <c r="U10" s="25" t="s">
        <v>21</v>
      </c>
      <c r="V10" s="25" t="s">
        <v>22</v>
      </c>
      <c r="W10" s="1817" t="s">
        <v>13</v>
      </c>
      <c r="X10" s="63"/>
      <c r="Y10" s="63"/>
    </row>
    <row r="11" spans="1:25" s="4" customFormat="1" ht="10.5" customHeight="1">
      <c r="A11" s="1542"/>
      <c r="B11" s="494"/>
      <c r="C11" s="495"/>
      <c r="D11" s="495"/>
      <c r="E11" s="25" t="s">
        <v>36</v>
      </c>
      <c r="F11" s="79" t="s">
        <v>37</v>
      </c>
      <c r="G11" s="630" t="s">
        <v>38</v>
      </c>
      <c r="H11" s="30" t="s">
        <v>45</v>
      </c>
      <c r="I11" s="30" t="s">
        <v>45</v>
      </c>
      <c r="J11" s="492" t="s">
        <v>35</v>
      </c>
      <c r="K11" s="25" t="s">
        <v>34</v>
      </c>
      <c r="L11" s="30" t="s">
        <v>40</v>
      </c>
      <c r="M11" s="492" t="s">
        <v>35</v>
      </c>
      <c r="N11" s="25" t="s">
        <v>34</v>
      </c>
      <c r="O11" s="25" t="s">
        <v>40</v>
      </c>
      <c r="P11" s="492" t="s">
        <v>35</v>
      </c>
      <c r="Q11" s="30" t="s">
        <v>34</v>
      </c>
      <c r="R11" s="30" t="s">
        <v>40</v>
      </c>
      <c r="S11" s="30" t="s">
        <v>41</v>
      </c>
      <c r="T11" s="80" t="s">
        <v>35</v>
      </c>
      <c r="U11" s="25" t="s">
        <v>34</v>
      </c>
      <c r="V11" s="25" t="s">
        <v>40</v>
      </c>
      <c r="W11" s="1817" t="s">
        <v>25</v>
      </c>
      <c r="X11" s="63"/>
      <c r="Y11" s="63"/>
    </row>
    <row r="12" spans="1:25" s="4" customFormat="1" ht="10.5" customHeight="1">
      <c r="A12" s="1545"/>
      <c r="B12" s="492"/>
      <c r="C12" s="30"/>
      <c r="D12" s="30"/>
      <c r="E12" s="365"/>
      <c r="F12" s="655"/>
      <c r="G12" s="74"/>
      <c r="H12" s="30"/>
      <c r="I12" s="30"/>
      <c r="J12" s="492"/>
      <c r="K12" s="365"/>
      <c r="L12" s="30"/>
      <c r="M12" s="492"/>
      <c r="N12" s="365"/>
      <c r="O12" s="365"/>
      <c r="P12" s="492"/>
      <c r="Q12" s="30"/>
      <c r="R12" s="30"/>
      <c r="S12" s="30"/>
      <c r="T12" s="628"/>
      <c r="U12" s="75"/>
      <c r="V12" s="75"/>
      <c r="W12" s="1817" t="s">
        <v>41</v>
      </c>
      <c r="X12" s="63"/>
      <c r="Y12" s="63"/>
    </row>
    <row r="13" spans="1:25" ht="19.5" customHeight="1">
      <c r="A13" s="1818" t="s">
        <v>54</v>
      </c>
      <c r="B13" s="1401">
        <v>102</v>
      </c>
      <c r="C13" s="1402">
        <v>92</v>
      </c>
      <c r="D13" s="2183">
        <v>10</v>
      </c>
      <c r="E13" s="1402">
        <v>31</v>
      </c>
      <c r="F13" s="1402">
        <v>35</v>
      </c>
      <c r="G13" s="2183">
        <v>36</v>
      </c>
      <c r="H13" s="1403">
        <v>31</v>
      </c>
      <c r="I13" s="1402">
        <v>2</v>
      </c>
      <c r="J13" s="1401">
        <v>29</v>
      </c>
      <c r="K13" s="1402">
        <v>28</v>
      </c>
      <c r="L13" s="1402">
        <v>1</v>
      </c>
      <c r="M13" s="1401">
        <v>28</v>
      </c>
      <c r="N13" s="1402">
        <v>27</v>
      </c>
      <c r="O13" s="1402">
        <v>1</v>
      </c>
      <c r="P13" s="1401">
        <v>7</v>
      </c>
      <c r="Q13" s="1402">
        <v>7</v>
      </c>
      <c r="R13" s="2183">
        <v>0</v>
      </c>
      <c r="S13" s="1402">
        <v>7</v>
      </c>
      <c r="T13" s="1401">
        <v>0</v>
      </c>
      <c r="U13" s="1402">
        <v>0</v>
      </c>
      <c r="V13" s="2183">
        <v>0</v>
      </c>
      <c r="W13" s="2186">
        <v>0</v>
      </c>
      <c r="X13" s="21"/>
      <c r="Y13" s="21"/>
    </row>
    <row r="14" spans="1:25" ht="12" customHeight="1">
      <c r="A14" s="1783" t="s">
        <v>55</v>
      </c>
      <c r="B14" s="1404">
        <v>296</v>
      </c>
      <c r="C14" s="1405">
        <v>269</v>
      </c>
      <c r="D14" s="1407">
        <v>27</v>
      </c>
      <c r="E14" s="1405">
        <v>108</v>
      </c>
      <c r="F14" s="1405">
        <v>88</v>
      </c>
      <c r="G14" s="1407">
        <v>100</v>
      </c>
      <c r="H14" s="1406">
        <v>111</v>
      </c>
      <c r="I14" s="1405">
        <v>14</v>
      </c>
      <c r="J14" s="1404">
        <v>104</v>
      </c>
      <c r="K14" s="1405">
        <v>95</v>
      </c>
      <c r="L14" s="1405">
        <v>9</v>
      </c>
      <c r="M14" s="1404">
        <v>97</v>
      </c>
      <c r="N14" s="1405">
        <v>89</v>
      </c>
      <c r="O14" s="1405">
        <v>8</v>
      </c>
      <c r="P14" s="1404">
        <v>17</v>
      </c>
      <c r="Q14" s="1405">
        <v>16</v>
      </c>
      <c r="R14" s="1407">
        <v>1</v>
      </c>
      <c r="S14" s="1405">
        <v>16</v>
      </c>
      <c r="T14" s="1404">
        <v>0</v>
      </c>
      <c r="U14" s="1405">
        <v>0</v>
      </c>
      <c r="V14" s="1407">
        <v>0</v>
      </c>
      <c r="W14" s="1819">
        <v>0</v>
      </c>
      <c r="X14" s="21"/>
      <c r="Y14" s="21"/>
    </row>
    <row r="15" spans="1:25" ht="12" customHeight="1">
      <c r="A15" s="1783" t="s">
        <v>56</v>
      </c>
      <c r="B15" s="1404">
        <v>0</v>
      </c>
      <c r="C15" s="1405">
        <v>0</v>
      </c>
      <c r="D15" s="1407">
        <v>0</v>
      </c>
      <c r="E15" s="1405">
        <v>0</v>
      </c>
      <c r="F15" s="1405">
        <v>0</v>
      </c>
      <c r="G15" s="1407">
        <v>0</v>
      </c>
      <c r="H15" s="1406">
        <v>0</v>
      </c>
      <c r="I15" s="1405">
        <v>0</v>
      </c>
      <c r="J15" s="1404">
        <v>0</v>
      </c>
      <c r="K15" s="1405">
        <v>0</v>
      </c>
      <c r="L15" s="1405">
        <v>0</v>
      </c>
      <c r="M15" s="1404">
        <v>0</v>
      </c>
      <c r="N15" s="1405">
        <v>0</v>
      </c>
      <c r="O15" s="1407">
        <v>0</v>
      </c>
      <c r="P15" s="1404">
        <v>0</v>
      </c>
      <c r="Q15" s="1405">
        <v>0</v>
      </c>
      <c r="R15" s="1407">
        <v>0</v>
      </c>
      <c r="S15" s="1406">
        <v>0</v>
      </c>
      <c r="T15" s="1404">
        <v>0</v>
      </c>
      <c r="U15" s="1405">
        <v>0</v>
      </c>
      <c r="V15" s="1407">
        <v>0</v>
      </c>
      <c r="W15" s="1819">
        <v>0</v>
      </c>
      <c r="X15" s="21"/>
      <c r="Y15" s="21"/>
    </row>
    <row r="16" spans="1:25" ht="12" customHeight="1">
      <c r="A16" s="1783" t="s">
        <v>57</v>
      </c>
      <c r="B16" s="1404">
        <v>48</v>
      </c>
      <c r="C16" s="1405">
        <v>31</v>
      </c>
      <c r="D16" s="1407">
        <v>17</v>
      </c>
      <c r="E16" s="1405">
        <v>11</v>
      </c>
      <c r="F16" s="1405">
        <v>16</v>
      </c>
      <c r="G16" s="1407">
        <v>21</v>
      </c>
      <c r="H16" s="1406">
        <v>12</v>
      </c>
      <c r="I16" s="1405">
        <v>5</v>
      </c>
      <c r="J16" s="1404">
        <v>23</v>
      </c>
      <c r="K16" s="1405">
        <v>14</v>
      </c>
      <c r="L16" s="1405">
        <v>9</v>
      </c>
      <c r="M16" s="1404">
        <v>16</v>
      </c>
      <c r="N16" s="1405">
        <v>9</v>
      </c>
      <c r="O16" s="1405">
        <v>7</v>
      </c>
      <c r="P16" s="1404">
        <v>2</v>
      </c>
      <c r="Q16" s="1405">
        <v>2</v>
      </c>
      <c r="R16" s="1407">
        <v>0</v>
      </c>
      <c r="S16" s="1405">
        <v>2</v>
      </c>
      <c r="T16" s="1404">
        <v>0</v>
      </c>
      <c r="U16" s="1405">
        <v>0</v>
      </c>
      <c r="V16" s="1407">
        <v>0</v>
      </c>
      <c r="W16" s="1819">
        <v>0</v>
      </c>
      <c r="X16" s="21"/>
      <c r="Y16" s="21"/>
    </row>
    <row r="17" spans="1:25" ht="12" customHeight="1">
      <c r="A17" s="1783" t="s">
        <v>58</v>
      </c>
      <c r="B17" s="1404">
        <v>0</v>
      </c>
      <c r="C17" s="1405">
        <v>0</v>
      </c>
      <c r="D17" s="1407">
        <v>0</v>
      </c>
      <c r="E17" s="1405">
        <v>0</v>
      </c>
      <c r="F17" s="1405">
        <v>0</v>
      </c>
      <c r="G17" s="1407">
        <v>0</v>
      </c>
      <c r="H17" s="1406">
        <v>0</v>
      </c>
      <c r="I17" s="1405">
        <v>0</v>
      </c>
      <c r="J17" s="1404">
        <v>0</v>
      </c>
      <c r="K17" s="1405">
        <v>0</v>
      </c>
      <c r="L17" s="1405">
        <v>0</v>
      </c>
      <c r="M17" s="1404">
        <v>0</v>
      </c>
      <c r="N17" s="1405">
        <v>0</v>
      </c>
      <c r="O17" s="1407">
        <v>0</v>
      </c>
      <c r="P17" s="1404">
        <v>0</v>
      </c>
      <c r="Q17" s="1405">
        <v>0</v>
      </c>
      <c r="R17" s="1407">
        <v>0</v>
      </c>
      <c r="S17" s="1406">
        <v>0</v>
      </c>
      <c r="T17" s="1404">
        <v>0</v>
      </c>
      <c r="U17" s="1405">
        <v>0</v>
      </c>
      <c r="V17" s="1407">
        <v>0</v>
      </c>
      <c r="W17" s="1819">
        <v>0</v>
      </c>
      <c r="X17" s="21"/>
      <c r="Y17" s="21"/>
    </row>
    <row r="18" spans="1:25" ht="24.75" customHeight="1">
      <c r="A18" s="1783" t="s">
        <v>59</v>
      </c>
      <c r="B18" s="1404">
        <v>0</v>
      </c>
      <c r="C18" s="1405">
        <v>0</v>
      </c>
      <c r="D18" s="1407">
        <v>0</v>
      </c>
      <c r="E18" s="1405">
        <v>0</v>
      </c>
      <c r="F18" s="1405">
        <v>0</v>
      </c>
      <c r="G18" s="1407">
        <v>0</v>
      </c>
      <c r="H18" s="1406">
        <v>0</v>
      </c>
      <c r="I18" s="1405">
        <v>0</v>
      </c>
      <c r="J18" s="1404">
        <v>0</v>
      </c>
      <c r="K18" s="1405">
        <v>0</v>
      </c>
      <c r="L18" s="1405">
        <v>0</v>
      </c>
      <c r="M18" s="1404">
        <v>0</v>
      </c>
      <c r="N18" s="1405">
        <v>0</v>
      </c>
      <c r="O18" s="1407">
        <v>0</v>
      </c>
      <c r="P18" s="1404">
        <v>0</v>
      </c>
      <c r="Q18" s="1405">
        <v>0</v>
      </c>
      <c r="R18" s="1407">
        <v>0</v>
      </c>
      <c r="S18" s="1406">
        <v>0</v>
      </c>
      <c r="T18" s="1404">
        <v>0</v>
      </c>
      <c r="U18" s="1405">
        <v>0</v>
      </c>
      <c r="V18" s="1407">
        <v>0</v>
      </c>
      <c r="W18" s="1819">
        <v>0</v>
      </c>
      <c r="X18" s="21" t="s">
        <v>46</v>
      </c>
      <c r="Y18" s="21"/>
    </row>
    <row r="19" spans="1:25" ht="12" customHeight="1">
      <c r="A19" s="1783" t="s">
        <v>60</v>
      </c>
      <c r="B19" s="1404">
        <v>20</v>
      </c>
      <c r="C19" s="1405">
        <v>19</v>
      </c>
      <c r="D19" s="1407">
        <v>1</v>
      </c>
      <c r="E19" s="1405">
        <v>7</v>
      </c>
      <c r="F19" s="1405">
        <v>6</v>
      </c>
      <c r="G19" s="1407">
        <v>7</v>
      </c>
      <c r="H19" s="1406">
        <v>7</v>
      </c>
      <c r="I19" s="1405">
        <v>1</v>
      </c>
      <c r="J19" s="1404">
        <v>6</v>
      </c>
      <c r="K19" s="1405">
        <v>6</v>
      </c>
      <c r="L19" s="1405">
        <v>0</v>
      </c>
      <c r="M19" s="1404">
        <v>6</v>
      </c>
      <c r="N19" s="1405">
        <v>6</v>
      </c>
      <c r="O19" s="1405">
        <v>0</v>
      </c>
      <c r="P19" s="1404">
        <v>0</v>
      </c>
      <c r="Q19" s="1405">
        <v>0</v>
      </c>
      <c r="R19" s="1407">
        <v>0</v>
      </c>
      <c r="S19" s="1405">
        <v>0</v>
      </c>
      <c r="T19" s="1404">
        <v>0</v>
      </c>
      <c r="U19" s="1405">
        <v>0</v>
      </c>
      <c r="V19" s="1407">
        <v>0</v>
      </c>
      <c r="W19" s="1819">
        <v>0</v>
      </c>
      <c r="X19" s="21"/>
      <c r="Y19" s="21"/>
    </row>
    <row r="20" spans="1:25" ht="12" customHeight="1">
      <c r="A20" s="1783" t="s">
        <v>61</v>
      </c>
      <c r="B20" s="1404">
        <v>44</v>
      </c>
      <c r="C20" s="1405">
        <v>37</v>
      </c>
      <c r="D20" s="1407">
        <v>7</v>
      </c>
      <c r="E20" s="1405">
        <v>13</v>
      </c>
      <c r="F20" s="1405">
        <v>14</v>
      </c>
      <c r="G20" s="1407">
        <v>17</v>
      </c>
      <c r="H20" s="1406">
        <v>13</v>
      </c>
      <c r="I20" s="1405">
        <v>1</v>
      </c>
      <c r="J20" s="1404">
        <v>24</v>
      </c>
      <c r="K20" s="1405">
        <v>24</v>
      </c>
      <c r="L20" s="1405">
        <v>0</v>
      </c>
      <c r="M20" s="1404">
        <v>19</v>
      </c>
      <c r="N20" s="1405">
        <v>19</v>
      </c>
      <c r="O20" s="1405">
        <v>0</v>
      </c>
      <c r="P20" s="1404">
        <v>0</v>
      </c>
      <c r="Q20" s="1405">
        <v>0</v>
      </c>
      <c r="R20" s="1407">
        <v>0</v>
      </c>
      <c r="S20" s="1405">
        <v>0</v>
      </c>
      <c r="T20" s="1404">
        <v>0</v>
      </c>
      <c r="U20" s="1405">
        <v>0</v>
      </c>
      <c r="V20" s="1407">
        <v>0</v>
      </c>
      <c r="W20" s="1819">
        <v>0</v>
      </c>
      <c r="X20" s="21"/>
      <c r="Y20" s="21"/>
    </row>
    <row r="21" spans="1:25" ht="12" customHeight="1">
      <c r="A21" s="1783" t="s">
        <v>62</v>
      </c>
      <c r="B21" s="1404">
        <v>107</v>
      </c>
      <c r="C21" s="1405">
        <v>77</v>
      </c>
      <c r="D21" s="1407">
        <v>30</v>
      </c>
      <c r="E21" s="1405">
        <v>35</v>
      </c>
      <c r="F21" s="1405">
        <v>28</v>
      </c>
      <c r="G21" s="1407">
        <v>44</v>
      </c>
      <c r="H21" s="1406">
        <v>35</v>
      </c>
      <c r="I21" s="1405">
        <v>3</v>
      </c>
      <c r="J21" s="1404">
        <v>40</v>
      </c>
      <c r="K21" s="1405">
        <v>32</v>
      </c>
      <c r="L21" s="1405">
        <v>8</v>
      </c>
      <c r="M21" s="1404">
        <v>30</v>
      </c>
      <c r="N21" s="1405">
        <v>24</v>
      </c>
      <c r="O21" s="1405">
        <v>6</v>
      </c>
      <c r="P21" s="1404">
        <v>8</v>
      </c>
      <c r="Q21" s="1405">
        <v>7</v>
      </c>
      <c r="R21" s="1407">
        <v>1</v>
      </c>
      <c r="S21" s="1405">
        <v>8</v>
      </c>
      <c r="T21" s="1404">
        <v>0</v>
      </c>
      <c r="U21" s="1405">
        <v>0</v>
      </c>
      <c r="V21" s="1407">
        <v>0</v>
      </c>
      <c r="W21" s="1819">
        <v>0</v>
      </c>
      <c r="X21" s="21"/>
      <c r="Y21" s="21"/>
    </row>
    <row r="22" spans="1:25" ht="12" customHeight="1">
      <c r="A22" s="1783" t="s">
        <v>63</v>
      </c>
      <c r="B22" s="1404">
        <v>50</v>
      </c>
      <c r="C22" s="1355">
        <v>48</v>
      </c>
      <c r="D22" s="1360">
        <v>2</v>
      </c>
      <c r="E22" s="1355">
        <v>17</v>
      </c>
      <c r="F22" s="1355">
        <v>21</v>
      </c>
      <c r="G22" s="1360">
        <v>12</v>
      </c>
      <c r="H22" s="1406">
        <v>17</v>
      </c>
      <c r="I22" s="1405">
        <v>2</v>
      </c>
      <c r="J22" s="1404">
        <v>26</v>
      </c>
      <c r="K22" s="1405">
        <v>26</v>
      </c>
      <c r="L22" s="1405">
        <v>0</v>
      </c>
      <c r="M22" s="1404">
        <v>25</v>
      </c>
      <c r="N22" s="1405">
        <v>25</v>
      </c>
      <c r="O22" s="1405">
        <v>0</v>
      </c>
      <c r="P22" s="1404">
        <v>6</v>
      </c>
      <c r="Q22" s="1405">
        <v>5</v>
      </c>
      <c r="R22" s="1407">
        <v>1</v>
      </c>
      <c r="S22" s="1405">
        <v>6</v>
      </c>
      <c r="T22" s="1404">
        <v>0</v>
      </c>
      <c r="U22" s="1405">
        <v>0</v>
      </c>
      <c r="V22" s="1407">
        <v>0</v>
      </c>
      <c r="W22" s="1819">
        <v>0</v>
      </c>
      <c r="X22" s="21"/>
      <c r="Y22" s="21"/>
    </row>
    <row r="23" spans="1:25" ht="24.75" customHeight="1">
      <c r="A23" s="1783" t="s">
        <v>64</v>
      </c>
      <c r="B23" s="1404">
        <v>10</v>
      </c>
      <c r="C23" s="1405">
        <v>5</v>
      </c>
      <c r="D23" s="1407">
        <v>5</v>
      </c>
      <c r="E23" s="1405">
        <v>3</v>
      </c>
      <c r="F23" s="1405">
        <v>2</v>
      </c>
      <c r="G23" s="1407">
        <v>5</v>
      </c>
      <c r="H23" s="1406">
        <v>3</v>
      </c>
      <c r="I23" s="1405">
        <v>0</v>
      </c>
      <c r="J23" s="1404">
        <v>2</v>
      </c>
      <c r="K23" s="1405">
        <v>2</v>
      </c>
      <c r="L23" s="1405">
        <v>0</v>
      </c>
      <c r="M23" s="1404">
        <v>2</v>
      </c>
      <c r="N23" s="1405">
        <v>2</v>
      </c>
      <c r="O23" s="1405">
        <v>0</v>
      </c>
      <c r="P23" s="1404">
        <v>0</v>
      </c>
      <c r="Q23" s="1405">
        <v>0</v>
      </c>
      <c r="R23" s="1407">
        <v>0</v>
      </c>
      <c r="S23" s="1406">
        <v>0</v>
      </c>
      <c r="T23" s="1404">
        <v>0</v>
      </c>
      <c r="U23" s="1405">
        <v>0</v>
      </c>
      <c r="V23" s="1407">
        <v>0</v>
      </c>
      <c r="W23" s="1819">
        <v>0</v>
      </c>
      <c r="X23" s="21"/>
      <c r="Y23" s="21"/>
    </row>
    <row r="24" spans="1:25" ht="12" customHeight="1">
      <c r="A24" s="1783" t="s">
        <v>65</v>
      </c>
      <c r="B24" s="1404">
        <v>3</v>
      </c>
      <c r="C24" s="1405">
        <v>3</v>
      </c>
      <c r="D24" s="1407">
        <v>0</v>
      </c>
      <c r="E24" s="1405">
        <v>1</v>
      </c>
      <c r="F24" s="1405">
        <v>1</v>
      </c>
      <c r="G24" s="1407">
        <v>1</v>
      </c>
      <c r="H24" s="1406">
        <v>1</v>
      </c>
      <c r="I24" s="1405">
        <v>0</v>
      </c>
      <c r="J24" s="1404">
        <v>0</v>
      </c>
      <c r="K24" s="1405">
        <v>0</v>
      </c>
      <c r="L24" s="1405">
        <v>0</v>
      </c>
      <c r="M24" s="1404">
        <v>0</v>
      </c>
      <c r="N24" s="1405">
        <v>0</v>
      </c>
      <c r="O24" s="1407">
        <v>0</v>
      </c>
      <c r="P24" s="1404">
        <v>0</v>
      </c>
      <c r="Q24" s="1405">
        <v>0</v>
      </c>
      <c r="R24" s="1407">
        <v>0</v>
      </c>
      <c r="S24" s="1406">
        <v>0</v>
      </c>
      <c r="T24" s="1404">
        <v>0</v>
      </c>
      <c r="U24" s="1405">
        <v>0</v>
      </c>
      <c r="V24" s="1407">
        <v>0</v>
      </c>
      <c r="W24" s="1819">
        <v>0</v>
      </c>
      <c r="X24" s="21"/>
      <c r="Y24" s="21"/>
    </row>
    <row r="25" spans="1:25" ht="12" customHeight="1">
      <c r="A25" s="1783" t="s">
        <v>75</v>
      </c>
      <c r="B25" s="1404">
        <v>58</v>
      </c>
      <c r="C25" s="1405">
        <v>45</v>
      </c>
      <c r="D25" s="1407">
        <v>13</v>
      </c>
      <c r="E25" s="1405">
        <v>19</v>
      </c>
      <c r="F25" s="1405">
        <v>21</v>
      </c>
      <c r="G25" s="1407">
        <v>18</v>
      </c>
      <c r="H25" s="1406">
        <v>19</v>
      </c>
      <c r="I25" s="1405">
        <v>2</v>
      </c>
      <c r="J25" s="1404">
        <v>23</v>
      </c>
      <c r="K25" s="1405">
        <v>19</v>
      </c>
      <c r="L25" s="1405">
        <v>4</v>
      </c>
      <c r="M25" s="1404">
        <v>19</v>
      </c>
      <c r="N25" s="1405">
        <v>16</v>
      </c>
      <c r="O25" s="1405">
        <v>3</v>
      </c>
      <c r="P25" s="1404">
        <v>2</v>
      </c>
      <c r="Q25" s="1405">
        <v>2</v>
      </c>
      <c r="R25" s="1407">
        <v>0</v>
      </c>
      <c r="S25" s="1405">
        <v>2</v>
      </c>
      <c r="T25" s="1404">
        <v>0</v>
      </c>
      <c r="U25" s="1405">
        <v>0</v>
      </c>
      <c r="V25" s="1407">
        <v>0</v>
      </c>
      <c r="W25" s="1819">
        <v>0</v>
      </c>
      <c r="X25" s="21"/>
      <c r="Y25" s="21"/>
    </row>
    <row r="26" spans="1:25" ht="12" customHeight="1">
      <c r="A26" s="1783" t="s">
        <v>67</v>
      </c>
      <c r="B26" s="1404">
        <v>30</v>
      </c>
      <c r="C26" s="1405">
        <v>22</v>
      </c>
      <c r="D26" s="1407">
        <v>8</v>
      </c>
      <c r="E26" s="1405">
        <v>10</v>
      </c>
      <c r="F26" s="1405">
        <v>13</v>
      </c>
      <c r="G26" s="1407">
        <v>7</v>
      </c>
      <c r="H26" s="1406">
        <v>10</v>
      </c>
      <c r="I26" s="1405">
        <v>3</v>
      </c>
      <c r="J26" s="1404">
        <v>11</v>
      </c>
      <c r="K26" s="1405">
        <v>8</v>
      </c>
      <c r="L26" s="1405">
        <v>3</v>
      </c>
      <c r="M26" s="1404">
        <v>10</v>
      </c>
      <c r="N26" s="1405">
        <v>7</v>
      </c>
      <c r="O26" s="1405">
        <v>3</v>
      </c>
      <c r="P26" s="1404">
        <v>0</v>
      </c>
      <c r="Q26" s="1405">
        <v>0</v>
      </c>
      <c r="R26" s="1407">
        <v>0</v>
      </c>
      <c r="S26" s="1406">
        <v>0</v>
      </c>
      <c r="T26" s="1404">
        <v>0</v>
      </c>
      <c r="U26" s="1405">
        <v>0</v>
      </c>
      <c r="V26" s="1407">
        <v>0</v>
      </c>
      <c r="W26" s="1819">
        <v>0</v>
      </c>
      <c r="X26" s="21"/>
      <c r="Y26" s="21"/>
    </row>
    <row r="27" spans="1:25" s="4" customFormat="1" ht="12" customHeight="1">
      <c r="A27" s="1581" t="s">
        <v>68</v>
      </c>
      <c r="B27" s="1408">
        <v>54</v>
      </c>
      <c r="C27" s="1409">
        <v>48</v>
      </c>
      <c r="D27" s="2184">
        <v>6</v>
      </c>
      <c r="E27" s="1409">
        <v>18</v>
      </c>
      <c r="F27" s="1409">
        <v>18</v>
      </c>
      <c r="G27" s="2184">
        <v>18</v>
      </c>
      <c r="H27" s="1410">
        <v>18</v>
      </c>
      <c r="I27" s="1409">
        <v>3</v>
      </c>
      <c r="J27" s="1408">
        <v>15</v>
      </c>
      <c r="K27" s="1409">
        <v>13</v>
      </c>
      <c r="L27" s="1409">
        <v>2</v>
      </c>
      <c r="M27" s="1408">
        <v>13</v>
      </c>
      <c r="N27" s="1409">
        <v>11</v>
      </c>
      <c r="O27" s="1409">
        <v>2</v>
      </c>
      <c r="P27" s="1408">
        <v>0</v>
      </c>
      <c r="Q27" s="1409">
        <v>0</v>
      </c>
      <c r="R27" s="2184">
        <v>0</v>
      </c>
      <c r="S27" s="1410">
        <v>0</v>
      </c>
      <c r="T27" s="1408">
        <v>0</v>
      </c>
      <c r="U27" s="1409">
        <v>0</v>
      </c>
      <c r="V27" s="2184">
        <v>0</v>
      </c>
      <c r="W27" s="1820">
        <v>0</v>
      </c>
      <c r="X27" s="63"/>
      <c r="Y27" s="63"/>
    </row>
    <row r="28" spans="1:25" s="8" customFormat="1" ht="24.75" customHeight="1">
      <c r="A28" s="1821" t="s">
        <v>69</v>
      </c>
      <c r="B28" s="1411">
        <v>23</v>
      </c>
      <c r="C28" s="1412">
        <v>22</v>
      </c>
      <c r="D28" s="2185">
        <v>1</v>
      </c>
      <c r="E28" s="1412">
        <v>7</v>
      </c>
      <c r="F28" s="1412">
        <v>9</v>
      </c>
      <c r="G28" s="2185">
        <v>7</v>
      </c>
      <c r="H28" s="1413">
        <v>7</v>
      </c>
      <c r="I28" s="1412">
        <v>0</v>
      </c>
      <c r="J28" s="1411">
        <v>8</v>
      </c>
      <c r="K28" s="1412">
        <v>6</v>
      </c>
      <c r="L28" s="1412">
        <v>2</v>
      </c>
      <c r="M28" s="1411">
        <v>5</v>
      </c>
      <c r="N28" s="1412">
        <v>4</v>
      </c>
      <c r="O28" s="1412">
        <v>1</v>
      </c>
      <c r="P28" s="1411">
        <v>0</v>
      </c>
      <c r="Q28" s="1412">
        <v>0</v>
      </c>
      <c r="R28" s="2185">
        <v>0</v>
      </c>
      <c r="S28" s="1810">
        <v>0</v>
      </c>
      <c r="T28" s="1411">
        <v>0</v>
      </c>
      <c r="U28" s="1412">
        <v>0</v>
      </c>
      <c r="V28" s="2185">
        <v>0</v>
      </c>
      <c r="W28" s="1822">
        <v>0</v>
      </c>
      <c r="X28" s="109"/>
      <c r="Y28" s="109"/>
    </row>
    <row r="29" spans="1:25" s="7" customFormat="1" ht="24.75" customHeight="1" thickBot="1">
      <c r="A29" s="1771" t="s">
        <v>104</v>
      </c>
      <c r="B29" s="1372">
        <v>845</v>
      </c>
      <c r="C29" s="1369">
        <v>718</v>
      </c>
      <c r="D29" s="1369">
        <v>127</v>
      </c>
      <c r="E29" s="1372">
        <v>280</v>
      </c>
      <c r="F29" s="1369">
        <v>272</v>
      </c>
      <c r="G29" s="1414">
        <v>293</v>
      </c>
      <c r="H29" s="1415">
        <v>284</v>
      </c>
      <c r="I29" s="1369">
        <v>36</v>
      </c>
      <c r="J29" s="1372">
        <v>311</v>
      </c>
      <c r="K29" s="1369">
        <v>273</v>
      </c>
      <c r="L29" s="1369">
        <v>38</v>
      </c>
      <c r="M29" s="1372">
        <v>270</v>
      </c>
      <c r="N29" s="1369">
        <v>239</v>
      </c>
      <c r="O29" s="1414">
        <v>31</v>
      </c>
      <c r="P29" s="1372">
        <v>42</v>
      </c>
      <c r="Q29" s="1369">
        <v>39</v>
      </c>
      <c r="R29" s="1369">
        <v>3</v>
      </c>
      <c r="S29" s="1374">
        <v>41</v>
      </c>
      <c r="T29" s="1372">
        <v>0</v>
      </c>
      <c r="U29" s="1369">
        <v>0</v>
      </c>
      <c r="V29" s="1369">
        <v>0</v>
      </c>
      <c r="W29" s="1690">
        <v>0</v>
      </c>
      <c r="X29" s="98"/>
      <c r="Y29" s="85"/>
    </row>
    <row r="30" spans="1:25" s="1228" customFormat="1" ht="14.25">
      <c r="A30" s="55"/>
      <c r="B30" s="461"/>
      <c r="C30" s="461"/>
      <c r="D30" s="461"/>
      <c r="E30" s="461"/>
      <c r="F30" s="461"/>
      <c r="G30" s="461"/>
      <c r="H30" s="568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107"/>
      <c r="Y30" s="107"/>
    </row>
    <row r="31" spans="1:25" s="1228" customFormat="1" ht="14.25">
      <c r="A31" s="1227"/>
      <c r="B31" s="461"/>
      <c r="C31" s="461"/>
      <c r="D31" s="461"/>
      <c r="E31" s="461"/>
      <c r="F31" s="461"/>
      <c r="G31" s="461"/>
      <c r="H31" s="568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107"/>
      <c r="Y31" s="107"/>
    </row>
    <row r="32" spans="1:25" s="1228" customFormat="1" ht="14.25">
      <c r="A32" s="1227"/>
      <c r="B32" s="461"/>
      <c r="C32" s="461"/>
      <c r="D32" s="461"/>
      <c r="E32" s="461"/>
      <c r="F32" s="461"/>
      <c r="G32" s="461"/>
      <c r="H32" s="568" t="s">
        <v>46</v>
      </c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107"/>
      <c r="Y32" s="107"/>
    </row>
    <row r="33" spans="1:25" s="1228" customFormat="1" ht="14.25">
      <c r="A33" s="1227"/>
      <c r="B33" s="461"/>
      <c r="C33" s="461"/>
      <c r="D33" s="461"/>
      <c r="E33" s="461"/>
      <c r="F33" s="461"/>
      <c r="G33" s="461"/>
      <c r="H33" s="568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107"/>
      <c r="Y33" s="107"/>
    </row>
    <row r="34" spans="1:25" s="1228" customFormat="1" ht="14.25">
      <c r="A34" s="1227"/>
      <c r="B34" s="461"/>
      <c r="C34" s="461"/>
      <c r="D34" s="461"/>
      <c r="E34" s="461"/>
      <c r="F34" s="461"/>
      <c r="G34" s="461"/>
      <c r="H34" s="568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107"/>
      <c r="Y34" s="107"/>
    </row>
    <row r="35" spans="1:25" s="1228" customFormat="1" ht="14.25">
      <c r="A35" s="1227"/>
      <c r="B35" s="461"/>
      <c r="C35" s="461"/>
      <c r="D35" s="461"/>
      <c r="E35" s="461"/>
      <c r="F35" s="461"/>
      <c r="G35" s="461"/>
      <c r="H35" s="568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107"/>
      <c r="Y35" s="107"/>
    </row>
    <row r="36" spans="1:25" s="1228" customFormat="1" ht="14.25">
      <c r="A36" s="1227"/>
      <c r="B36" s="461"/>
      <c r="C36" s="461"/>
      <c r="D36" s="461"/>
      <c r="E36" s="461"/>
      <c r="F36" s="461"/>
      <c r="G36" s="461"/>
      <c r="H36" s="568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107"/>
      <c r="Y36" s="107"/>
    </row>
    <row r="37" spans="1:25" s="1228" customFormat="1" ht="14.25">
      <c r="A37" s="1227"/>
      <c r="B37" s="461"/>
      <c r="C37" s="461"/>
      <c r="D37" s="461"/>
      <c r="E37" s="461"/>
      <c r="F37" s="461"/>
      <c r="G37" s="461"/>
      <c r="H37" s="568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107"/>
      <c r="Y37" s="107"/>
    </row>
    <row r="38" spans="1:25" s="1228" customFormat="1" ht="14.25">
      <c r="A38" s="1227"/>
      <c r="B38" s="461"/>
      <c r="C38" s="461"/>
      <c r="D38" s="461"/>
      <c r="E38" s="461"/>
      <c r="F38" s="461"/>
      <c r="G38" s="461"/>
      <c r="H38" s="568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107"/>
      <c r="Y38" s="107"/>
    </row>
    <row r="39" spans="1:25" s="1228" customFormat="1" ht="14.25">
      <c r="A39" s="1227"/>
      <c r="B39" s="461"/>
      <c r="C39" s="461"/>
      <c r="D39" s="461"/>
      <c r="E39" s="461"/>
      <c r="F39" s="461"/>
      <c r="G39" s="461"/>
      <c r="H39" s="568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107"/>
      <c r="Y39" s="107"/>
    </row>
    <row r="40" spans="2:25" s="1228" customFormat="1" ht="14.25">
      <c r="B40" s="461"/>
      <c r="C40" s="461"/>
      <c r="D40" s="461"/>
      <c r="E40" s="461"/>
      <c r="F40" s="461"/>
      <c r="G40" s="461"/>
      <c r="H40" s="568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107"/>
      <c r="Y40" s="107"/>
    </row>
    <row r="41" spans="1:25" s="1228" customFormat="1" ht="14.25">
      <c r="A41" s="1227"/>
      <c r="B41" s="461"/>
      <c r="C41" s="461"/>
      <c r="D41" s="461"/>
      <c r="E41" s="461"/>
      <c r="F41" s="461"/>
      <c r="G41" s="461"/>
      <c r="H41" s="568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107"/>
      <c r="Y41" s="107"/>
    </row>
    <row r="42" spans="1:25" s="1228" customFormat="1" ht="14.25">
      <c r="A42" s="1227"/>
      <c r="B42" s="461"/>
      <c r="C42" s="461"/>
      <c r="D42" s="461"/>
      <c r="E42" s="461"/>
      <c r="F42" s="461"/>
      <c r="G42" s="461"/>
      <c r="H42" s="568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107"/>
      <c r="Y42" s="107"/>
    </row>
    <row r="43" spans="1:25" s="1228" customFormat="1" ht="14.25">
      <c r="A43" s="1227"/>
      <c r="B43" s="461"/>
      <c r="C43" s="461"/>
      <c r="D43" s="461"/>
      <c r="E43" s="461"/>
      <c r="F43" s="461"/>
      <c r="G43" s="461"/>
      <c r="H43" s="568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107"/>
      <c r="Y43" s="107"/>
    </row>
    <row r="44" spans="1:25" s="4" customFormat="1" ht="15">
      <c r="A44" s="1227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106"/>
      <c r="Y44" s="63"/>
    </row>
    <row r="45" spans="1:25" s="4" customFormat="1" ht="15">
      <c r="A45" s="1227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106"/>
      <c r="Y45" s="63"/>
    </row>
    <row r="46" spans="1:25" ht="15">
      <c r="A46" s="2650"/>
      <c r="B46" s="36"/>
      <c r="C46" s="36"/>
      <c r="D46" s="37"/>
      <c r="E46" s="36"/>
      <c r="F46" s="36"/>
      <c r="G46" s="36"/>
      <c r="H46" s="460"/>
      <c r="I46" s="36"/>
      <c r="J46" s="36"/>
      <c r="K46" s="1229"/>
      <c r="L46" s="1231"/>
      <c r="M46" s="1229"/>
      <c r="N46" s="1229"/>
      <c r="O46" s="1231"/>
      <c r="P46" s="1229"/>
      <c r="Q46" s="1229"/>
      <c r="R46" s="1231"/>
      <c r="S46" s="1229"/>
      <c r="T46" s="1229"/>
      <c r="U46" s="1229"/>
      <c r="V46" s="1229"/>
      <c r="W46" s="2651"/>
      <c r="X46" s="36"/>
      <c r="Y46" s="21"/>
    </row>
    <row r="47" spans="1:24" s="4" customFormat="1" ht="15">
      <c r="A47" s="106"/>
      <c r="B47" s="311"/>
      <c r="C47" s="106"/>
      <c r="D47" s="107"/>
      <c r="E47" s="106"/>
      <c r="F47" s="106"/>
      <c r="G47" s="106"/>
      <c r="H47" s="416"/>
      <c r="I47" s="106"/>
      <c r="J47" s="106"/>
      <c r="K47" s="106"/>
      <c r="L47" s="107"/>
      <c r="M47" s="106"/>
      <c r="N47" s="106"/>
      <c r="O47" s="107"/>
      <c r="P47" s="106"/>
      <c r="Q47" s="106"/>
      <c r="R47" s="107"/>
      <c r="S47" s="106"/>
      <c r="T47" s="2652"/>
      <c r="U47" s="2652"/>
      <c r="V47" s="2652"/>
      <c r="W47" s="2652"/>
      <c r="X47" s="2652"/>
    </row>
    <row r="48" spans="1:24" ht="15">
      <c r="A48" s="36"/>
      <c r="B48" s="36"/>
      <c r="C48" s="36"/>
      <c r="D48" s="37"/>
      <c r="E48" s="36"/>
      <c r="F48" s="36"/>
      <c r="G48" s="36"/>
      <c r="H48" s="460"/>
      <c r="I48" s="36"/>
      <c r="J48" s="36"/>
      <c r="K48" s="36"/>
      <c r="L48" s="37"/>
      <c r="M48" s="36"/>
      <c r="N48" s="36"/>
      <c r="O48" s="37"/>
      <c r="P48" s="36"/>
      <c r="Q48" s="36"/>
      <c r="R48" s="37"/>
      <c r="S48" s="36"/>
      <c r="T48" s="2650"/>
      <c r="U48" s="2650"/>
      <c r="V48" s="2650"/>
      <c r="W48" s="2650"/>
      <c r="X48" s="2650"/>
    </row>
    <row r="49" spans="1:24" s="4" customFormat="1" ht="15">
      <c r="A49" s="106"/>
      <c r="B49" s="106"/>
      <c r="C49" s="106"/>
      <c r="D49" s="107"/>
      <c r="E49" s="106"/>
      <c r="F49" s="106"/>
      <c r="G49" s="106"/>
      <c r="H49" s="106"/>
      <c r="I49" s="106"/>
      <c r="J49" s="106"/>
      <c r="K49" s="106"/>
      <c r="L49" s="107"/>
      <c r="M49" s="106"/>
      <c r="N49" s="106"/>
      <c r="O49" s="107"/>
      <c r="P49" s="106"/>
      <c r="Q49" s="106"/>
      <c r="R49" s="107"/>
      <c r="S49" s="106"/>
      <c r="T49" s="2652"/>
      <c r="U49" s="2652"/>
      <c r="V49" s="2652"/>
      <c r="W49" s="2652"/>
      <c r="X49" s="2652"/>
    </row>
    <row r="50" spans="1:24" ht="15">
      <c r="A50" s="36"/>
      <c r="B50" s="36"/>
      <c r="C50" s="36"/>
      <c r="D50" s="37"/>
      <c r="E50" s="36"/>
      <c r="F50" s="36"/>
      <c r="G50" s="36"/>
      <c r="H50" s="460"/>
      <c r="I50" s="36"/>
      <c r="J50" s="36"/>
      <c r="K50" s="36"/>
      <c r="L50" s="37"/>
      <c r="M50" s="36"/>
      <c r="N50" s="36"/>
      <c r="O50" s="37"/>
      <c r="P50" s="36"/>
      <c r="Q50" s="36"/>
      <c r="R50" s="37"/>
      <c r="S50" s="36"/>
      <c r="T50" s="2650"/>
      <c r="U50" s="2650"/>
      <c r="V50" s="2650"/>
      <c r="W50" s="2650"/>
      <c r="X50" s="2650"/>
    </row>
    <row r="51" spans="1:24" s="4" customFormat="1" ht="15">
      <c r="A51" s="106"/>
      <c r="B51" s="106"/>
      <c r="C51" s="106"/>
      <c r="D51" s="107"/>
      <c r="E51" s="106"/>
      <c r="F51" s="106"/>
      <c r="G51" s="106"/>
      <c r="H51" s="106"/>
      <c r="I51" s="106"/>
      <c r="J51" s="106"/>
      <c r="K51" s="106"/>
      <c r="L51" s="107"/>
      <c r="M51" s="106"/>
      <c r="N51" s="106"/>
      <c r="O51" s="107"/>
      <c r="P51" s="106"/>
      <c r="Q51" s="106"/>
      <c r="R51" s="107"/>
      <c r="S51" s="106"/>
      <c r="T51" s="2652"/>
      <c r="U51" s="2652"/>
      <c r="V51" s="2652"/>
      <c r="W51" s="2652"/>
      <c r="X51" s="2652"/>
    </row>
    <row r="52" spans="1:19" ht="15">
      <c r="A52" s="21"/>
      <c r="B52" s="21"/>
      <c r="C52" s="21"/>
      <c r="D52" s="54"/>
      <c r="E52" s="21"/>
      <c r="F52" s="21"/>
      <c r="G52" s="21"/>
      <c r="H52" s="21"/>
      <c r="I52" s="21"/>
      <c r="J52" s="21"/>
      <c r="K52" s="21"/>
      <c r="L52" s="54"/>
      <c r="M52" s="21"/>
      <c r="N52" s="21"/>
      <c r="O52" s="54"/>
      <c r="P52" s="21"/>
      <c r="Q52" s="21"/>
      <c r="R52" s="54"/>
      <c r="S52" s="21"/>
    </row>
    <row r="53" spans="1:19" s="4" customFormat="1" ht="15">
      <c r="A53" s="63"/>
      <c r="B53" s="63"/>
      <c r="C53" s="63"/>
      <c r="D53" s="85"/>
      <c r="E53" s="63"/>
      <c r="F53" s="63"/>
      <c r="G53" s="63"/>
      <c r="H53" s="63"/>
      <c r="I53" s="63"/>
      <c r="J53" s="63"/>
      <c r="K53" s="63"/>
      <c r="L53" s="85"/>
      <c r="M53" s="63"/>
      <c r="N53" s="63"/>
      <c r="O53" s="85"/>
      <c r="P53" s="63"/>
      <c r="Q53" s="63"/>
      <c r="R53" s="85"/>
      <c r="S53" s="63"/>
    </row>
    <row r="54" spans="1:19" ht="15">
      <c r="A54" s="21"/>
      <c r="B54" s="21"/>
      <c r="C54" s="21"/>
      <c r="D54" s="54"/>
      <c r="E54" s="21"/>
      <c r="F54" s="21"/>
      <c r="G54" s="21"/>
      <c r="H54" s="21"/>
      <c r="I54" s="21"/>
      <c r="J54" s="21"/>
      <c r="K54" s="21"/>
      <c r="L54" s="54"/>
      <c r="M54" s="21"/>
      <c r="N54" s="21"/>
      <c r="O54" s="54"/>
      <c r="P54" s="21"/>
      <c r="Q54" s="21"/>
      <c r="R54" s="54"/>
      <c r="S54" s="21"/>
    </row>
    <row r="55" spans="1:19" ht="15">
      <c r="A55" s="21"/>
      <c r="B55" s="21"/>
      <c r="C55" s="21"/>
      <c r="D55" s="54"/>
      <c r="E55" s="21"/>
      <c r="F55" s="21"/>
      <c r="G55" s="21"/>
      <c r="H55" s="21"/>
      <c r="I55" s="21"/>
      <c r="J55" s="21"/>
      <c r="K55" s="21"/>
      <c r="L55" s="54"/>
      <c r="M55" s="21"/>
      <c r="N55" s="21"/>
      <c r="O55" s="54"/>
      <c r="P55" s="21"/>
      <c r="Q55" s="21"/>
      <c r="R55" s="54"/>
      <c r="S55" s="21"/>
    </row>
    <row r="56" spans="1:19" ht="15">
      <c r="A56" s="21"/>
      <c r="B56" s="21"/>
      <c r="C56" s="21"/>
      <c r="D56" s="54"/>
      <c r="E56" s="21"/>
      <c r="F56" s="21"/>
      <c r="G56" s="21"/>
      <c r="H56" s="21"/>
      <c r="I56" s="21"/>
      <c r="J56" s="21"/>
      <c r="K56" s="21"/>
      <c r="L56" s="54"/>
      <c r="M56" s="21"/>
      <c r="N56" s="21"/>
      <c r="O56" s="54"/>
      <c r="P56" s="21"/>
      <c r="Q56" s="21"/>
      <c r="R56" s="54"/>
      <c r="S56" s="21"/>
    </row>
    <row r="57" spans="1:19" ht="15">
      <c r="A57" s="21"/>
      <c r="B57" s="21"/>
      <c r="C57" s="21"/>
      <c r="D57" s="54"/>
      <c r="E57" s="21"/>
      <c r="F57" s="21"/>
      <c r="G57" s="21"/>
      <c r="H57" s="21"/>
      <c r="I57" s="21"/>
      <c r="J57" s="21"/>
      <c r="K57" s="21"/>
      <c r="L57" s="54"/>
      <c r="M57" s="21"/>
      <c r="N57" s="21"/>
      <c r="O57" s="54"/>
      <c r="P57" s="21"/>
      <c r="Q57" s="21"/>
      <c r="R57" s="54"/>
      <c r="S57" s="21"/>
    </row>
    <row r="58" spans="1:19" ht="15">
      <c r="A58" s="21"/>
      <c r="B58" s="21"/>
      <c r="C58" s="21"/>
      <c r="D58" s="54"/>
      <c r="E58" s="21"/>
      <c r="F58" s="21"/>
      <c r="G58" s="21"/>
      <c r="H58" s="21"/>
      <c r="I58" s="21"/>
      <c r="J58" s="21"/>
      <c r="K58" s="21"/>
      <c r="L58" s="54"/>
      <c r="M58" s="21"/>
      <c r="N58" s="21"/>
      <c r="O58" s="54"/>
      <c r="P58" s="21"/>
      <c r="Q58" s="21"/>
      <c r="R58" s="54"/>
      <c r="S58" s="21"/>
    </row>
    <row r="59" spans="1:19" ht="15">
      <c r="A59" s="21"/>
      <c r="B59" s="21"/>
      <c r="C59" s="21"/>
      <c r="D59" s="54"/>
      <c r="E59" s="21"/>
      <c r="F59" s="21"/>
      <c r="G59" s="21"/>
      <c r="H59" s="21"/>
      <c r="I59" s="21"/>
      <c r="J59" s="21"/>
      <c r="K59" s="21"/>
      <c r="L59" s="54"/>
      <c r="M59" s="21"/>
      <c r="N59" s="21"/>
      <c r="O59" s="54"/>
      <c r="P59" s="21"/>
      <c r="Q59" s="21"/>
      <c r="R59" s="54"/>
      <c r="S59" s="21"/>
    </row>
    <row r="60" spans="1:19" ht="15">
      <c r="A60" s="21"/>
      <c r="B60" s="21"/>
      <c r="C60" s="21"/>
      <c r="D60" s="54"/>
      <c r="E60" s="21"/>
      <c r="F60" s="21"/>
      <c r="G60" s="21"/>
      <c r="H60" s="21"/>
      <c r="I60" s="21"/>
      <c r="J60" s="21"/>
      <c r="K60" s="21"/>
      <c r="L60" s="54"/>
      <c r="M60" s="21"/>
      <c r="N60" s="21"/>
      <c r="O60" s="54"/>
      <c r="P60" s="21"/>
      <c r="Q60" s="21"/>
      <c r="R60" s="54"/>
      <c r="S60" s="21"/>
    </row>
    <row r="61" spans="1:19" ht="15">
      <c r="A61" s="21"/>
      <c r="B61" s="21"/>
      <c r="C61" s="21"/>
      <c r="D61" s="54"/>
      <c r="E61" s="21"/>
      <c r="F61" s="21"/>
      <c r="G61" s="21"/>
      <c r="H61" s="21"/>
      <c r="I61" s="21"/>
      <c r="J61" s="21"/>
      <c r="K61" s="21"/>
      <c r="L61" s="54"/>
      <c r="M61" s="21"/>
      <c r="N61" s="21"/>
      <c r="O61" s="54"/>
      <c r="P61" s="21"/>
      <c r="Q61" s="21"/>
      <c r="R61" s="54"/>
      <c r="S61" s="21"/>
    </row>
  </sheetData>
  <mergeCells count="2">
    <mergeCell ref="H2:R2"/>
    <mergeCell ref="B6:G6"/>
  </mergeCells>
  <printOptions horizontalCentered="1"/>
  <pageMargins left="0.2755905511811024" right="0.1968503937007874" top="0.75" bottom="0.4" header="0.49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2:AU49"/>
  <sheetViews>
    <sheetView workbookViewId="0" topLeftCell="A6">
      <selection activeCell="F21" sqref="F21"/>
    </sheetView>
  </sheetViews>
  <sheetFormatPr defaultColWidth="11.421875" defaultRowHeight="15"/>
  <cols>
    <col min="1" max="1" width="6.7109375" style="21" customWidth="1"/>
    <col min="2" max="3" width="7.7109375" style="21" customWidth="1"/>
    <col min="4" max="4" width="9.00390625" style="54" customWidth="1"/>
    <col min="5" max="6" width="7.7109375" style="21" customWidth="1"/>
    <col min="7" max="7" width="8.00390625" style="21" customWidth="1"/>
    <col min="8" max="9" width="13.28125" style="21" customWidth="1"/>
    <col min="10" max="11" width="7.7109375" style="21" customWidth="1"/>
    <col min="12" max="12" width="7.7109375" style="54" customWidth="1"/>
    <col min="13" max="14" width="7.7109375" style="21" customWidth="1"/>
    <col min="15" max="15" width="7.7109375" style="54" customWidth="1"/>
    <col min="16" max="16384" width="11.421875" style="21" customWidth="1"/>
  </cols>
  <sheetData>
    <row r="2" spans="1:23" ht="11.25">
      <c r="A2" s="712" t="str">
        <f>'A. Ausbildungsverh. Landwirt'!A3</f>
        <v>BMELV - Referat 425</v>
      </c>
      <c r="B2" s="712"/>
      <c r="C2" s="17"/>
      <c r="D2" s="17"/>
      <c r="E2" s="17"/>
      <c r="F2" s="2674" t="s">
        <v>445</v>
      </c>
      <c r="G2" s="2674"/>
      <c r="H2" s="2674"/>
      <c r="I2" s="2674"/>
      <c r="J2" s="19"/>
      <c r="K2" s="17"/>
      <c r="L2" s="17"/>
      <c r="M2" s="17"/>
      <c r="N2" s="17"/>
      <c r="O2" s="439" t="str">
        <f>Inhaltsverzeichnis!$O$1</f>
        <v>Mai 2007</v>
      </c>
      <c r="P2" s="17"/>
      <c r="Q2" s="17"/>
      <c r="R2" s="17"/>
      <c r="S2" s="18"/>
      <c r="T2" s="17"/>
      <c r="U2" s="17"/>
      <c r="W2" s="20" t="s">
        <v>227</v>
      </c>
    </row>
    <row r="3" spans="1:15" ht="11.25">
      <c r="A3" s="479"/>
      <c r="B3" s="23"/>
      <c r="C3" s="23"/>
      <c r="D3" s="24"/>
      <c r="E3" s="23"/>
      <c r="F3" s="23"/>
      <c r="G3" s="23"/>
      <c r="H3" s="23"/>
      <c r="J3" s="23"/>
      <c r="K3" s="23"/>
      <c r="L3" s="24" t="s">
        <v>46</v>
      </c>
      <c r="M3" s="23"/>
      <c r="N3" s="23"/>
      <c r="O3" s="24"/>
    </row>
    <row r="4" spans="1:15" ht="12.75">
      <c r="A4" s="437" t="s">
        <v>433</v>
      </c>
      <c r="B4" s="23"/>
      <c r="C4" s="23"/>
      <c r="D4" s="24"/>
      <c r="E4" s="23"/>
      <c r="F4" s="23"/>
      <c r="G4" s="23"/>
      <c r="H4" s="23"/>
      <c r="I4" s="23"/>
      <c r="J4" s="23"/>
      <c r="K4" s="23"/>
      <c r="L4" s="24"/>
      <c r="M4" s="23"/>
      <c r="N4" s="23"/>
      <c r="O4" s="24"/>
    </row>
    <row r="5" spans="1:15" ht="21.75" customHeight="1" thickBot="1">
      <c r="A5" s="479"/>
      <c r="B5" s="479"/>
      <c r="C5" s="479"/>
      <c r="D5" s="49"/>
      <c r="E5" s="479"/>
      <c r="F5" s="479"/>
      <c r="G5" s="479"/>
      <c r="H5" s="479"/>
      <c r="I5" s="479"/>
      <c r="J5" s="479"/>
      <c r="K5" s="479"/>
      <c r="L5" s="49"/>
      <c r="M5" s="479"/>
      <c r="N5" s="479"/>
      <c r="O5" s="49"/>
    </row>
    <row r="6" spans="1:15" ht="11.25">
      <c r="A6" s="1773"/>
      <c r="B6" s="2678" t="str">
        <f>'Molkereifach-'!B6:G6</f>
        <v>Auszubildende am 31.12.2006</v>
      </c>
      <c r="C6" s="2679"/>
      <c r="D6" s="2679"/>
      <c r="E6" s="2679"/>
      <c r="F6" s="2679"/>
      <c r="G6" s="2679"/>
      <c r="H6" s="1762" t="s">
        <v>1</v>
      </c>
      <c r="I6" s="1813" t="s">
        <v>2</v>
      </c>
      <c r="J6" s="1567" t="s">
        <v>204</v>
      </c>
      <c r="K6" s="1666"/>
      <c r="L6" s="1668"/>
      <c r="M6" s="1666"/>
      <c r="N6" s="1666"/>
      <c r="O6" s="1823"/>
    </row>
    <row r="7" spans="1:15" ht="12" customHeight="1">
      <c r="A7" s="1542"/>
      <c r="B7" s="2681"/>
      <c r="C7" s="2667"/>
      <c r="D7" s="2667"/>
      <c r="E7" s="2667"/>
      <c r="F7" s="2667"/>
      <c r="G7" s="2667"/>
      <c r="H7" s="30" t="s">
        <v>5</v>
      </c>
      <c r="I7" s="25" t="s">
        <v>6</v>
      </c>
      <c r="J7" s="631"/>
      <c r="K7" s="70"/>
      <c r="L7" s="66"/>
      <c r="M7" s="27" t="s">
        <v>3</v>
      </c>
      <c r="N7" s="28"/>
      <c r="O7" s="1824"/>
    </row>
    <row r="8" spans="1:47" ht="12" customHeight="1">
      <c r="A8" s="1779" t="s">
        <v>53</v>
      </c>
      <c r="B8" s="494"/>
      <c r="C8" s="495"/>
      <c r="D8" s="495"/>
      <c r="E8" s="31" t="s">
        <v>51</v>
      </c>
      <c r="F8" s="31"/>
      <c r="G8" s="630"/>
      <c r="H8" s="30" t="s">
        <v>12</v>
      </c>
      <c r="I8" s="25" t="s">
        <v>12</v>
      </c>
      <c r="J8" s="494"/>
      <c r="K8" s="75"/>
      <c r="L8" s="495"/>
      <c r="M8" s="26" t="s">
        <v>7</v>
      </c>
      <c r="N8" s="16"/>
      <c r="O8" s="1825"/>
      <c r="Y8" s="15" t="s">
        <v>226</v>
      </c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7"/>
      <c r="AM8" s="17"/>
      <c r="AN8" s="17"/>
      <c r="AO8" s="17"/>
      <c r="AP8" s="17"/>
      <c r="AQ8" s="17"/>
      <c r="AR8" s="18"/>
      <c r="AS8" s="17"/>
      <c r="AT8" s="17"/>
      <c r="AU8" s="20" t="s">
        <v>227</v>
      </c>
    </row>
    <row r="9" spans="1:15" ht="10.5" customHeight="1">
      <c r="A9" s="1542"/>
      <c r="B9" s="492" t="s">
        <v>23</v>
      </c>
      <c r="C9" s="30" t="s">
        <v>21</v>
      </c>
      <c r="D9" s="30" t="s">
        <v>22</v>
      </c>
      <c r="E9" s="33" t="s">
        <v>52</v>
      </c>
      <c r="F9" s="629"/>
      <c r="G9" s="709"/>
      <c r="H9" s="30" t="s">
        <v>24</v>
      </c>
      <c r="I9" s="25" t="s">
        <v>24</v>
      </c>
      <c r="J9" s="494"/>
      <c r="K9" s="75"/>
      <c r="L9" s="495"/>
      <c r="M9" s="710"/>
      <c r="N9" s="34"/>
      <c r="O9" s="1826"/>
    </row>
    <row r="10" spans="1:16" ht="10.5" customHeight="1">
      <c r="A10" s="1542"/>
      <c r="B10" s="492" t="s">
        <v>35</v>
      </c>
      <c r="C10" s="30" t="s">
        <v>34</v>
      </c>
      <c r="D10" s="30" t="s">
        <v>34</v>
      </c>
      <c r="E10" s="490"/>
      <c r="F10" s="489"/>
      <c r="G10" s="489"/>
      <c r="H10" s="30" t="s">
        <v>39</v>
      </c>
      <c r="I10" s="25" t="s">
        <v>39</v>
      </c>
      <c r="J10" s="492" t="s">
        <v>23</v>
      </c>
      <c r="K10" s="25" t="s">
        <v>21</v>
      </c>
      <c r="L10" s="30" t="s">
        <v>22</v>
      </c>
      <c r="M10" s="631" t="s">
        <v>23</v>
      </c>
      <c r="N10" s="515" t="s">
        <v>21</v>
      </c>
      <c r="O10" s="1816" t="s">
        <v>22</v>
      </c>
      <c r="P10" s="21" t="s">
        <v>46</v>
      </c>
    </row>
    <row r="11" spans="1:15" ht="10.5" customHeight="1">
      <c r="A11" s="1542"/>
      <c r="B11" s="494"/>
      <c r="C11" s="495"/>
      <c r="D11" s="495"/>
      <c r="E11" s="25" t="s">
        <v>36</v>
      </c>
      <c r="F11" s="79" t="s">
        <v>37</v>
      </c>
      <c r="G11" s="630" t="s">
        <v>38</v>
      </c>
      <c r="H11" s="30" t="s">
        <v>45</v>
      </c>
      <c r="I11" s="25" t="s">
        <v>45</v>
      </c>
      <c r="J11" s="492" t="s">
        <v>35</v>
      </c>
      <c r="K11" s="25" t="s">
        <v>34</v>
      </c>
      <c r="L11" s="30" t="s">
        <v>40</v>
      </c>
      <c r="M11" s="492" t="s">
        <v>35</v>
      </c>
      <c r="N11" s="25" t="s">
        <v>34</v>
      </c>
      <c r="O11" s="1817" t="s">
        <v>40</v>
      </c>
    </row>
    <row r="12" spans="1:15" ht="4.5" customHeight="1">
      <c r="A12" s="1827"/>
      <c r="B12" s="398"/>
      <c r="C12" s="374"/>
      <c r="D12" s="374"/>
      <c r="E12" s="718"/>
      <c r="F12" s="719"/>
      <c r="G12" s="399"/>
      <c r="H12" s="374"/>
      <c r="I12" s="392"/>
      <c r="J12" s="398"/>
      <c r="K12" s="718"/>
      <c r="L12" s="374"/>
      <c r="M12" s="398"/>
      <c r="N12" s="718"/>
      <c r="O12" s="1828"/>
    </row>
    <row r="13" spans="1:15" s="22" customFormat="1" ht="24.75" customHeight="1">
      <c r="A13" s="1783" t="s">
        <v>54</v>
      </c>
      <c r="B13" s="1385">
        <f aca="true" t="shared" si="0" ref="B13:B20">SUM(C13:D13)</f>
        <v>0</v>
      </c>
      <c r="C13" s="1386">
        <v>0</v>
      </c>
      <c r="D13" s="1386">
        <v>0</v>
      </c>
      <c r="E13" s="1385">
        <v>0</v>
      </c>
      <c r="F13" s="1386">
        <v>0</v>
      </c>
      <c r="G13" s="1386">
        <v>0</v>
      </c>
      <c r="H13" s="1385">
        <v>0</v>
      </c>
      <c r="I13" s="1385">
        <v>0</v>
      </c>
      <c r="J13" s="1385">
        <v>0</v>
      </c>
      <c r="K13" s="1386">
        <v>0</v>
      </c>
      <c r="L13" s="1386">
        <v>0</v>
      </c>
      <c r="M13" s="1385">
        <v>0</v>
      </c>
      <c r="N13" s="1386">
        <v>0</v>
      </c>
      <c r="O13" s="1829">
        <v>0</v>
      </c>
    </row>
    <row r="14" spans="1:16" s="63" customFormat="1" ht="12.75" customHeight="1">
      <c r="A14" s="1581" t="s">
        <v>55</v>
      </c>
      <c r="B14" s="1391">
        <f>SUM(C14:D14)</f>
        <v>0</v>
      </c>
      <c r="C14" s="1392">
        <v>0</v>
      </c>
      <c r="D14" s="1392">
        <v>0</v>
      </c>
      <c r="E14" s="1391">
        <v>0</v>
      </c>
      <c r="F14" s="1392">
        <v>0</v>
      </c>
      <c r="G14" s="1392">
        <v>0</v>
      </c>
      <c r="H14" s="1391">
        <v>0</v>
      </c>
      <c r="I14" s="1391">
        <v>0</v>
      </c>
      <c r="J14" s="1391">
        <v>0</v>
      </c>
      <c r="K14" s="1392">
        <v>0</v>
      </c>
      <c r="L14" s="1392">
        <v>0</v>
      </c>
      <c r="M14" s="1391">
        <v>0</v>
      </c>
      <c r="N14" s="1392">
        <v>0</v>
      </c>
      <c r="O14" s="1830">
        <v>0</v>
      </c>
      <c r="P14" s="63" t="s">
        <v>46</v>
      </c>
    </row>
    <row r="15" spans="1:15" s="22" customFormat="1" ht="24.75" customHeight="1">
      <c r="A15" s="1783" t="s">
        <v>56</v>
      </c>
      <c r="B15" s="1387">
        <f t="shared" si="0"/>
        <v>0</v>
      </c>
      <c r="C15" s="1388">
        <v>0</v>
      </c>
      <c r="D15" s="1388">
        <v>0</v>
      </c>
      <c r="E15" s="1387">
        <v>0</v>
      </c>
      <c r="F15" s="1388">
        <v>0</v>
      </c>
      <c r="G15" s="1389">
        <v>0</v>
      </c>
      <c r="H15" s="1390">
        <v>0</v>
      </c>
      <c r="I15" s="1388">
        <v>0</v>
      </c>
      <c r="J15" s="1387">
        <f>SUM(K15:L15)</f>
        <v>0</v>
      </c>
      <c r="K15" s="1388">
        <v>0</v>
      </c>
      <c r="L15" s="1388">
        <v>0</v>
      </c>
      <c r="M15" s="1387">
        <f>SUM(N15:O15)</f>
        <v>0</v>
      </c>
      <c r="N15" s="1388">
        <v>0</v>
      </c>
      <c r="O15" s="1831">
        <v>0</v>
      </c>
    </row>
    <row r="16" spans="1:15" s="63" customFormat="1" ht="12.75" customHeight="1">
      <c r="A16" s="1581" t="s">
        <v>57</v>
      </c>
      <c r="B16" s="1391">
        <f t="shared" si="0"/>
        <v>0</v>
      </c>
      <c r="C16" s="1392">
        <v>0</v>
      </c>
      <c r="D16" s="1393">
        <v>0</v>
      </c>
      <c r="E16" s="1392">
        <v>0</v>
      </c>
      <c r="F16" s="1392">
        <v>0</v>
      </c>
      <c r="G16" s="1393">
        <v>0</v>
      </c>
      <c r="H16" s="1394">
        <v>0</v>
      </c>
      <c r="I16" s="1392">
        <v>0</v>
      </c>
      <c r="J16" s="1391">
        <v>0</v>
      </c>
      <c r="K16" s="1392">
        <v>0</v>
      </c>
      <c r="L16" s="1392">
        <v>0</v>
      </c>
      <c r="M16" s="1391">
        <v>0</v>
      </c>
      <c r="N16" s="1392">
        <v>0</v>
      </c>
      <c r="O16" s="1830">
        <v>0</v>
      </c>
    </row>
    <row r="17" spans="1:15" s="63" customFormat="1" ht="12.75" customHeight="1">
      <c r="A17" s="1581" t="s">
        <v>58</v>
      </c>
      <c r="B17" s="1391">
        <f t="shared" si="0"/>
        <v>0</v>
      </c>
      <c r="C17" s="1392">
        <v>0</v>
      </c>
      <c r="D17" s="1393">
        <v>0</v>
      </c>
      <c r="E17" s="1392">
        <v>0</v>
      </c>
      <c r="F17" s="1392">
        <v>0</v>
      </c>
      <c r="G17" s="1393">
        <v>0</v>
      </c>
      <c r="H17" s="1394">
        <v>0</v>
      </c>
      <c r="I17" s="1392">
        <v>0</v>
      </c>
      <c r="J17" s="1391">
        <v>0</v>
      </c>
      <c r="K17" s="1392">
        <v>0</v>
      </c>
      <c r="L17" s="1392">
        <v>0</v>
      </c>
      <c r="M17" s="1391">
        <v>0</v>
      </c>
      <c r="N17" s="1392">
        <v>0</v>
      </c>
      <c r="O17" s="1830">
        <v>0</v>
      </c>
    </row>
    <row r="18" spans="1:15" s="22" customFormat="1" ht="24.75" customHeight="1">
      <c r="A18" s="1783" t="s">
        <v>59</v>
      </c>
      <c r="B18" s="1391">
        <f t="shared" si="0"/>
        <v>0</v>
      </c>
      <c r="C18" s="1392">
        <v>0</v>
      </c>
      <c r="D18" s="1393">
        <v>0</v>
      </c>
      <c r="E18" s="1392">
        <v>0</v>
      </c>
      <c r="F18" s="1392">
        <v>0</v>
      </c>
      <c r="G18" s="1393">
        <v>0</v>
      </c>
      <c r="H18" s="1394">
        <v>0</v>
      </c>
      <c r="I18" s="1392">
        <v>0</v>
      </c>
      <c r="J18" s="1391">
        <v>0</v>
      </c>
      <c r="K18" s="1392">
        <v>0</v>
      </c>
      <c r="L18" s="1392">
        <v>0</v>
      </c>
      <c r="M18" s="1391">
        <v>0</v>
      </c>
      <c r="N18" s="1392">
        <v>0</v>
      </c>
      <c r="O18" s="1830">
        <v>0</v>
      </c>
    </row>
    <row r="19" spans="1:15" s="63" customFormat="1" ht="12.75" customHeight="1">
      <c r="A19" s="1581" t="s">
        <v>60</v>
      </c>
      <c r="B19" s="1391">
        <f t="shared" si="0"/>
        <v>0</v>
      </c>
      <c r="C19" s="1392">
        <v>0</v>
      </c>
      <c r="D19" s="1393">
        <v>0</v>
      </c>
      <c r="E19" s="1392">
        <v>0</v>
      </c>
      <c r="F19" s="1392">
        <v>0</v>
      </c>
      <c r="G19" s="1393">
        <v>0</v>
      </c>
      <c r="H19" s="1394">
        <v>0</v>
      </c>
      <c r="I19" s="1392">
        <v>0</v>
      </c>
      <c r="J19" s="1391">
        <v>0</v>
      </c>
      <c r="K19" s="1392">
        <v>0</v>
      </c>
      <c r="L19" s="1392">
        <v>0</v>
      </c>
      <c r="M19" s="1391">
        <v>0</v>
      </c>
      <c r="N19" s="1392">
        <v>0</v>
      </c>
      <c r="O19" s="1830">
        <v>0</v>
      </c>
    </row>
    <row r="20" spans="1:15" s="63" customFormat="1" ht="12.75" customHeight="1">
      <c r="A20" s="1581" t="s">
        <v>61</v>
      </c>
      <c r="B20" s="1391">
        <f t="shared" si="0"/>
        <v>0</v>
      </c>
      <c r="C20" s="1392">
        <v>0</v>
      </c>
      <c r="D20" s="1393">
        <v>0</v>
      </c>
      <c r="E20" s="1392">
        <v>0</v>
      </c>
      <c r="F20" s="1392">
        <v>0</v>
      </c>
      <c r="G20" s="1393">
        <v>0</v>
      </c>
      <c r="H20" s="1394">
        <v>0</v>
      </c>
      <c r="I20" s="1392">
        <v>0</v>
      </c>
      <c r="J20" s="1391">
        <v>0</v>
      </c>
      <c r="K20" s="1392">
        <v>0</v>
      </c>
      <c r="L20" s="1392">
        <v>0</v>
      </c>
      <c r="M20" s="1391">
        <v>0</v>
      </c>
      <c r="N20" s="1392">
        <v>0</v>
      </c>
      <c r="O20" s="1830">
        <v>0</v>
      </c>
    </row>
    <row r="21" spans="1:16" s="63" customFormat="1" ht="12.75" customHeight="1">
      <c r="A21" s="1581" t="s">
        <v>475</v>
      </c>
      <c r="B21" s="1391">
        <v>26</v>
      </c>
      <c r="C21" s="1392">
        <v>11</v>
      </c>
      <c r="D21" s="1393">
        <v>15</v>
      </c>
      <c r="E21" s="1392">
        <v>8</v>
      </c>
      <c r="F21" s="1392">
        <v>9</v>
      </c>
      <c r="G21" s="1392">
        <v>9</v>
      </c>
      <c r="H21" s="1394">
        <v>8</v>
      </c>
      <c r="I21" s="1392">
        <v>1</v>
      </c>
      <c r="J21" s="1391">
        <v>9</v>
      </c>
      <c r="K21" s="1392">
        <v>2</v>
      </c>
      <c r="L21" s="1393">
        <v>7</v>
      </c>
      <c r="M21" s="1392">
        <v>9</v>
      </c>
      <c r="N21" s="1392">
        <v>2</v>
      </c>
      <c r="O21" s="1830">
        <v>7</v>
      </c>
      <c r="P21" s="106"/>
    </row>
    <row r="22" spans="1:15" s="63" customFormat="1" ht="12.75" customHeight="1">
      <c r="A22" s="1581" t="s">
        <v>63</v>
      </c>
      <c r="B22" s="1391">
        <v>0</v>
      </c>
      <c r="C22" s="1392">
        <v>0</v>
      </c>
      <c r="D22" s="1393">
        <v>0</v>
      </c>
      <c r="E22" s="1392">
        <v>0</v>
      </c>
      <c r="F22" s="1392">
        <v>0</v>
      </c>
      <c r="G22" s="1393">
        <v>0</v>
      </c>
      <c r="H22" s="1393">
        <v>0</v>
      </c>
      <c r="I22" s="1392">
        <v>0</v>
      </c>
      <c r="J22" s="1391">
        <v>0</v>
      </c>
      <c r="K22" s="1392">
        <v>0</v>
      </c>
      <c r="L22" s="1392">
        <v>0</v>
      </c>
      <c r="M22" s="1391">
        <v>0</v>
      </c>
      <c r="N22" s="1392">
        <v>0</v>
      </c>
      <c r="O22" s="1830">
        <v>0</v>
      </c>
    </row>
    <row r="23" spans="1:15" s="22" customFormat="1" ht="24.75" customHeight="1">
      <c r="A23" s="1783" t="s">
        <v>64</v>
      </c>
      <c r="B23" s="1387">
        <v>0</v>
      </c>
      <c r="C23" s="1388">
        <v>0</v>
      </c>
      <c r="D23" s="1389">
        <v>0</v>
      </c>
      <c r="E23" s="1388">
        <v>0</v>
      </c>
      <c r="F23" s="1388">
        <v>0</v>
      </c>
      <c r="G23" s="1389">
        <v>0</v>
      </c>
      <c r="H23" s="1390">
        <v>0</v>
      </c>
      <c r="I23" s="1388">
        <v>0</v>
      </c>
      <c r="J23" s="1387">
        <v>2</v>
      </c>
      <c r="K23" s="1388">
        <v>0</v>
      </c>
      <c r="L23" s="1388">
        <v>2</v>
      </c>
      <c r="M23" s="1387">
        <v>2</v>
      </c>
      <c r="N23" s="1388">
        <v>0</v>
      </c>
      <c r="O23" s="1831">
        <v>2</v>
      </c>
    </row>
    <row r="24" spans="1:15" s="63" customFormat="1" ht="12.75" customHeight="1">
      <c r="A24" s="1581" t="s">
        <v>65</v>
      </c>
      <c r="B24" s="1391">
        <v>0</v>
      </c>
      <c r="C24" s="1392">
        <v>0</v>
      </c>
      <c r="D24" s="1393">
        <v>0</v>
      </c>
      <c r="E24" s="1392">
        <v>0</v>
      </c>
      <c r="F24" s="1392">
        <v>0</v>
      </c>
      <c r="G24" s="1393">
        <v>0</v>
      </c>
      <c r="H24" s="1393">
        <v>0</v>
      </c>
      <c r="I24" s="1393">
        <v>0</v>
      </c>
      <c r="J24" s="1392">
        <v>0</v>
      </c>
      <c r="K24" s="1392">
        <v>0</v>
      </c>
      <c r="L24" s="1393">
        <v>0</v>
      </c>
      <c r="M24" s="1392">
        <v>0</v>
      </c>
      <c r="N24" s="1392">
        <v>0</v>
      </c>
      <c r="O24" s="1830">
        <v>0</v>
      </c>
    </row>
    <row r="25" spans="1:15" s="63" customFormat="1" ht="12.75" customHeight="1">
      <c r="A25" s="1581" t="s">
        <v>75</v>
      </c>
      <c r="B25" s="1391">
        <v>0</v>
      </c>
      <c r="C25" s="1392">
        <v>0</v>
      </c>
      <c r="D25" s="1393">
        <v>0</v>
      </c>
      <c r="E25" s="1392">
        <v>0</v>
      </c>
      <c r="F25" s="1392">
        <v>0</v>
      </c>
      <c r="G25" s="1393">
        <v>0</v>
      </c>
      <c r="H25" s="1393">
        <v>0</v>
      </c>
      <c r="I25" s="1393">
        <v>0</v>
      </c>
      <c r="J25" s="1392">
        <v>0</v>
      </c>
      <c r="K25" s="1392">
        <v>0</v>
      </c>
      <c r="L25" s="1393">
        <v>0</v>
      </c>
      <c r="M25" s="1392">
        <v>0</v>
      </c>
      <c r="N25" s="1392">
        <v>0</v>
      </c>
      <c r="O25" s="1830">
        <v>0</v>
      </c>
    </row>
    <row r="26" spans="1:15" s="63" customFormat="1" ht="12.75" customHeight="1">
      <c r="A26" s="1581" t="s">
        <v>67</v>
      </c>
      <c r="B26" s="1391">
        <v>0</v>
      </c>
      <c r="C26" s="1392">
        <v>0</v>
      </c>
      <c r="D26" s="1393">
        <v>0</v>
      </c>
      <c r="E26" s="1392">
        <v>0</v>
      </c>
      <c r="F26" s="1392">
        <v>0</v>
      </c>
      <c r="G26" s="1393">
        <v>0</v>
      </c>
      <c r="H26" s="1393">
        <v>0</v>
      </c>
      <c r="I26" s="1393">
        <v>0</v>
      </c>
      <c r="J26" s="1392">
        <v>0</v>
      </c>
      <c r="K26" s="1392">
        <v>0</v>
      </c>
      <c r="L26" s="1393">
        <v>0</v>
      </c>
      <c r="M26" s="1392">
        <v>0</v>
      </c>
      <c r="N26" s="1392">
        <v>0</v>
      </c>
      <c r="O26" s="1830">
        <v>0</v>
      </c>
    </row>
    <row r="27" spans="1:16" s="63" customFormat="1" ht="12.75" customHeight="1">
      <c r="A27" s="1581" t="s">
        <v>476</v>
      </c>
      <c r="B27" s="1391">
        <v>2</v>
      </c>
      <c r="C27" s="1392">
        <v>0</v>
      </c>
      <c r="D27" s="1393">
        <v>2</v>
      </c>
      <c r="E27" s="1392">
        <v>0</v>
      </c>
      <c r="F27" s="1392">
        <v>0</v>
      </c>
      <c r="G27" s="1392">
        <v>2</v>
      </c>
      <c r="H27" s="1394">
        <v>0</v>
      </c>
      <c r="I27" s="1392">
        <v>0</v>
      </c>
      <c r="J27" s="1395">
        <v>0</v>
      </c>
      <c r="K27" s="1392">
        <v>0</v>
      </c>
      <c r="L27" s="1392">
        <v>0</v>
      </c>
      <c r="M27" s="1395">
        <v>0</v>
      </c>
      <c r="N27" s="1392">
        <v>0</v>
      </c>
      <c r="O27" s="1830">
        <v>0</v>
      </c>
      <c r="P27" s="106"/>
    </row>
    <row r="28" spans="1:16" s="109" customFormat="1" ht="24.75" customHeight="1">
      <c r="A28" s="1786" t="s">
        <v>69</v>
      </c>
      <c r="B28" s="1396">
        <v>0</v>
      </c>
      <c r="C28" s="1397">
        <v>0</v>
      </c>
      <c r="D28" s="1398">
        <v>0</v>
      </c>
      <c r="E28" s="1397">
        <v>0</v>
      </c>
      <c r="F28" s="1397">
        <v>0</v>
      </c>
      <c r="G28" s="1398">
        <v>0</v>
      </c>
      <c r="H28" s="1399">
        <v>0</v>
      </c>
      <c r="I28" s="1397">
        <v>0</v>
      </c>
      <c r="J28" s="1396">
        <v>0</v>
      </c>
      <c r="K28" s="1397">
        <v>0</v>
      </c>
      <c r="L28" s="1397">
        <v>0</v>
      </c>
      <c r="M28" s="1396">
        <v>0</v>
      </c>
      <c r="N28" s="1397">
        <v>0</v>
      </c>
      <c r="O28" s="1832">
        <v>0</v>
      </c>
      <c r="P28" s="671"/>
    </row>
    <row r="29" spans="1:16" s="63" customFormat="1" ht="24.75" customHeight="1" thickBot="1">
      <c r="A29" s="1689" t="s">
        <v>372</v>
      </c>
      <c r="B29" s="1297">
        <v>28</v>
      </c>
      <c r="C29" s="1297">
        <v>11</v>
      </c>
      <c r="D29" s="1400">
        <v>17</v>
      </c>
      <c r="E29" s="1297">
        <v>8</v>
      </c>
      <c r="F29" s="1297">
        <v>9</v>
      </c>
      <c r="G29" s="1297">
        <v>11</v>
      </c>
      <c r="H29" s="1298">
        <v>8</v>
      </c>
      <c r="I29" s="1298">
        <v>1</v>
      </c>
      <c r="J29" s="1296">
        <v>11</v>
      </c>
      <c r="K29" s="1297">
        <v>2</v>
      </c>
      <c r="L29" s="1400">
        <v>9</v>
      </c>
      <c r="M29" s="1297">
        <v>11</v>
      </c>
      <c r="N29" s="1297">
        <v>2</v>
      </c>
      <c r="O29" s="1833">
        <v>9</v>
      </c>
      <c r="P29" s="636"/>
    </row>
    <row r="30" spans="1:15" s="106" customFormat="1" ht="24.75" customHeight="1">
      <c r="A30" s="717" t="s">
        <v>474</v>
      </c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</row>
    <row r="31" spans="1:15" s="106" customFormat="1" ht="11.25">
      <c r="A31" s="65"/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</row>
    <row r="32" spans="1:15" s="106" customFormat="1" ht="11.25">
      <c r="A32" s="65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</row>
    <row r="33" spans="1:15" s="106" customFormat="1" ht="11.25">
      <c r="A33" s="65"/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</row>
    <row r="34" spans="1:15" s="106" customFormat="1" ht="11.25">
      <c r="A34" s="65"/>
      <c r="B34" s="720"/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0"/>
    </row>
    <row r="35" spans="1:15" s="106" customFormat="1" ht="11.25">
      <c r="A35" s="65"/>
      <c r="B35" s="720"/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</row>
    <row r="36" spans="1:15" s="106" customFormat="1" ht="11.25">
      <c r="A36" s="65"/>
      <c r="B36" s="720"/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</row>
    <row r="37" spans="1:15" s="106" customFormat="1" ht="11.25">
      <c r="A37" s="65"/>
      <c r="B37" s="720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</row>
    <row r="38" spans="1:15" s="106" customFormat="1" ht="11.25">
      <c r="A38" s="65"/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0"/>
    </row>
    <row r="39" spans="1:15" s="106" customFormat="1" ht="11.25">
      <c r="A39" s="65"/>
      <c r="B39" s="720"/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0"/>
    </row>
    <row r="40" spans="1:16" s="63" customFormat="1" ht="11.25">
      <c r="A40" s="65"/>
      <c r="B40" s="715"/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106"/>
    </row>
    <row r="41" spans="1:16" s="63" customFormat="1" ht="11.25">
      <c r="A41" s="65"/>
      <c r="B41" s="756"/>
      <c r="C41" s="873"/>
      <c r="D41" s="873"/>
      <c r="E41" s="873"/>
      <c r="F41" s="873"/>
      <c r="G41" s="873"/>
      <c r="H41" s="873"/>
      <c r="I41" s="873"/>
      <c r="J41" s="756"/>
      <c r="K41" s="873"/>
      <c r="L41" s="873"/>
      <c r="M41" s="756"/>
      <c r="N41" s="873"/>
      <c r="O41" s="873"/>
      <c r="P41" s="106"/>
    </row>
    <row r="42" spans="1:16" s="63" customFormat="1" ht="11.25">
      <c r="A42" s="106"/>
      <c r="B42" s="106"/>
      <c r="C42" s="106"/>
      <c r="D42" s="107"/>
      <c r="E42" s="106"/>
      <c r="F42" s="106"/>
      <c r="G42" s="106"/>
      <c r="H42" s="106"/>
      <c r="I42" s="106"/>
      <c r="J42" s="106"/>
      <c r="K42" s="106"/>
      <c r="L42" s="107"/>
      <c r="M42" s="106"/>
      <c r="N42" s="106"/>
      <c r="O42" s="2653"/>
      <c r="P42" s="106"/>
    </row>
    <row r="43" spans="1:16" s="63" customFormat="1" ht="11.25">
      <c r="A43" s="106"/>
      <c r="B43" s="106"/>
      <c r="C43" s="106"/>
      <c r="D43" s="107"/>
      <c r="E43" s="106"/>
      <c r="F43" s="106"/>
      <c r="G43" s="106"/>
      <c r="H43" s="106"/>
      <c r="I43" s="106"/>
      <c r="J43" s="106"/>
      <c r="K43" s="106"/>
      <c r="L43" s="107"/>
      <c r="M43" s="106"/>
      <c r="N43" s="106"/>
      <c r="O43" s="107"/>
      <c r="P43" s="106"/>
    </row>
    <row r="44" spans="1:16" s="63" customFormat="1" ht="11.25">
      <c r="A44" s="106"/>
      <c r="B44" s="106"/>
      <c r="C44" s="106"/>
      <c r="D44" s="107"/>
      <c r="E44" s="106"/>
      <c r="F44" s="106"/>
      <c r="G44" s="106"/>
      <c r="H44" s="106"/>
      <c r="I44" s="106"/>
      <c r="J44" s="106"/>
      <c r="K44" s="106"/>
      <c r="L44" s="107"/>
      <c r="M44" s="106"/>
      <c r="N44" s="106"/>
      <c r="O44" s="107"/>
      <c r="P44" s="106"/>
    </row>
    <row r="45" spans="1:16" s="63" customFormat="1" ht="11.25">
      <c r="A45" s="106"/>
      <c r="B45" s="106"/>
      <c r="C45" s="106"/>
      <c r="D45" s="107"/>
      <c r="E45" s="106"/>
      <c r="F45" s="106"/>
      <c r="G45" s="106"/>
      <c r="H45" s="106"/>
      <c r="I45" s="106"/>
      <c r="J45" s="106"/>
      <c r="K45" s="106"/>
      <c r="L45" s="107"/>
      <c r="M45" s="106"/>
      <c r="N45" s="106"/>
      <c r="O45" s="107"/>
      <c r="P45" s="106"/>
    </row>
    <row r="46" spans="4:15" s="63" customFormat="1" ht="11.25">
      <c r="D46" s="85"/>
      <c r="L46" s="85"/>
      <c r="O46" s="85"/>
    </row>
    <row r="47" spans="4:15" s="63" customFormat="1" ht="11.25">
      <c r="D47" s="85"/>
      <c r="L47" s="85"/>
      <c r="O47" s="85"/>
    </row>
    <row r="49" spans="4:15" s="63" customFormat="1" ht="11.25">
      <c r="D49" s="85"/>
      <c r="L49" s="85"/>
      <c r="O49" s="85"/>
    </row>
  </sheetData>
  <mergeCells count="2">
    <mergeCell ref="B6:G7"/>
    <mergeCell ref="F2:I2"/>
  </mergeCells>
  <printOptions horizontalCentered="1"/>
  <pageMargins left="0.2755905511811024" right="0.1968503937007874" top="0.71" bottom="0.4" header="0.51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2:AU114"/>
  <sheetViews>
    <sheetView workbookViewId="0" topLeftCell="A8">
      <selection activeCell="J31" sqref="J31"/>
    </sheetView>
  </sheetViews>
  <sheetFormatPr defaultColWidth="11.421875" defaultRowHeight="15"/>
  <cols>
    <col min="1" max="7" width="5.7109375" style="21" customWidth="1"/>
    <col min="8" max="9" width="9.7109375" style="729" customWidth="1"/>
    <col min="10" max="11" width="5.7109375" style="21" customWidth="1"/>
    <col min="12" max="12" width="5.7109375" style="54" customWidth="1"/>
    <col min="13" max="14" width="5.7109375" style="21" customWidth="1"/>
    <col min="15" max="15" width="5.7109375" style="54" customWidth="1"/>
    <col min="16" max="17" width="5.7109375" style="21" customWidth="1"/>
    <col min="18" max="18" width="5.7109375" style="54" customWidth="1"/>
    <col min="19" max="19" width="7.7109375" style="406" customWidth="1"/>
    <col min="20" max="21" width="5.7109375" style="21" customWidth="1"/>
    <col min="22" max="22" width="5.7109375" style="54" customWidth="1"/>
    <col min="23" max="23" width="7.7109375" style="406" customWidth="1"/>
    <col min="24" max="16384" width="11.421875" style="21" customWidth="1"/>
  </cols>
  <sheetData>
    <row r="2" spans="1:23" ht="11.25">
      <c r="A2" s="712" t="str">
        <f>'A. Ausbildungsverh. Landwirt'!A3</f>
        <v>BMELV - Referat 425</v>
      </c>
      <c r="B2" s="712"/>
      <c r="C2" s="17"/>
      <c r="D2" s="17"/>
      <c r="E2" s="17"/>
      <c r="F2" s="17"/>
      <c r="G2" s="17"/>
      <c r="H2" s="18"/>
      <c r="I2" s="2757" t="s">
        <v>448</v>
      </c>
      <c r="J2" s="2768"/>
      <c r="K2" s="2768"/>
      <c r="L2" s="2768"/>
      <c r="M2" s="2768"/>
      <c r="N2" s="2768"/>
      <c r="O2" s="2768"/>
      <c r="P2" s="17"/>
      <c r="Q2" s="17"/>
      <c r="R2" s="17"/>
      <c r="S2" s="18"/>
      <c r="T2" s="17"/>
      <c r="U2" s="17"/>
      <c r="W2" s="439" t="str">
        <f>Inhaltsverzeichnis!$O$1</f>
        <v>Mai 2007</v>
      </c>
    </row>
    <row r="3" spans="1:23" ht="24.75" customHeight="1">
      <c r="A3" s="23"/>
      <c r="B3" s="23"/>
      <c r="C3" s="23"/>
      <c r="D3" s="23"/>
      <c r="E3" s="23"/>
      <c r="F3" s="23"/>
      <c r="G3" s="23"/>
      <c r="H3" s="721"/>
      <c r="I3" s="21"/>
      <c r="J3" s="23"/>
      <c r="K3" s="23"/>
      <c r="L3" s="24" t="s">
        <v>46</v>
      </c>
      <c r="M3" s="23"/>
      <c r="N3" s="23"/>
      <c r="O3" s="24"/>
      <c r="P3" s="23"/>
      <c r="Q3" s="23"/>
      <c r="R3" s="24"/>
      <c r="S3" s="509"/>
      <c r="T3" s="23"/>
      <c r="U3" s="23"/>
      <c r="V3" s="24"/>
      <c r="W3" s="509"/>
    </row>
    <row r="4" spans="1:23" ht="24.75" customHeight="1">
      <c r="A4" s="731" t="s">
        <v>393</v>
      </c>
      <c r="B4" s="23"/>
      <c r="C4" s="23"/>
      <c r="D4" s="23"/>
      <c r="E4" s="23"/>
      <c r="F4" s="23"/>
      <c r="G4" s="23"/>
      <c r="H4" s="721"/>
      <c r="I4" s="721"/>
      <c r="J4" s="23"/>
      <c r="K4" s="23"/>
      <c r="L4" s="24"/>
      <c r="M4" s="23"/>
      <c r="N4" s="23"/>
      <c r="O4" s="24"/>
      <c r="P4" s="23"/>
      <c r="Q4" s="23"/>
      <c r="R4" s="24"/>
      <c r="S4" s="509"/>
      <c r="T4" s="23"/>
      <c r="U4" s="23"/>
      <c r="V4" s="24"/>
      <c r="W4" s="509"/>
    </row>
    <row r="5" spans="2:15" ht="12" thickBot="1">
      <c r="B5" s="479"/>
      <c r="C5" s="479"/>
      <c r="D5" s="479"/>
      <c r="E5" s="479"/>
      <c r="F5" s="479"/>
      <c r="G5" s="479"/>
      <c r="H5" s="722"/>
      <c r="I5" s="722"/>
      <c r="J5" s="479"/>
      <c r="K5" s="479"/>
      <c r="L5" s="49"/>
      <c r="M5" s="479"/>
      <c r="N5" s="479"/>
      <c r="O5" s="49"/>
    </row>
    <row r="6" spans="1:23" ht="24.75" customHeight="1">
      <c r="A6" s="1811"/>
      <c r="B6" s="2678" t="str">
        <f>'Lw. Laborant'!B6:G7</f>
        <v>Auszubildende am 31.12.2006</v>
      </c>
      <c r="C6" s="2679" t="s">
        <v>238</v>
      </c>
      <c r="D6" s="2679" t="s">
        <v>238</v>
      </c>
      <c r="E6" s="2679" t="s">
        <v>238</v>
      </c>
      <c r="F6" s="2679" t="s">
        <v>238</v>
      </c>
      <c r="G6" s="2680" t="s">
        <v>238</v>
      </c>
      <c r="H6" s="1774" t="s">
        <v>1</v>
      </c>
      <c r="I6" s="1774" t="s">
        <v>2</v>
      </c>
      <c r="J6" s="1567" t="s">
        <v>204</v>
      </c>
      <c r="K6" s="1814"/>
      <c r="L6" s="1814"/>
      <c r="M6" s="1814"/>
      <c r="N6" s="1814"/>
      <c r="O6" s="1812"/>
      <c r="P6" s="1567" t="s">
        <v>0</v>
      </c>
      <c r="Q6" s="1814"/>
      <c r="R6" s="1814"/>
      <c r="S6" s="1834"/>
      <c r="T6" s="1814"/>
      <c r="U6" s="1814"/>
      <c r="V6" s="1814"/>
      <c r="W6" s="1835"/>
    </row>
    <row r="7" spans="1:23" s="63" customFormat="1" ht="12.75" customHeight="1">
      <c r="A7" s="1542"/>
      <c r="B7" s="2681"/>
      <c r="C7" s="2667"/>
      <c r="D7" s="2667"/>
      <c r="E7" s="2667"/>
      <c r="F7" s="2667"/>
      <c r="G7" s="2668"/>
      <c r="H7" s="654" t="s">
        <v>5</v>
      </c>
      <c r="I7" s="723" t="s">
        <v>6</v>
      </c>
      <c r="J7" s="70"/>
      <c r="K7" s="66"/>
      <c r="L7" s="631"/>
      <c r="M7" s="27" t="s">
        <v>3</v>
      </c>
      <c r="N7" s="28"/>
      <c r="O7" s="71"/>
      <c r="P7" s="707"/>
      <c r="Q7" s="66"/>
      <c r="R7" s="631"/>
      <c r="S7" s="656"/>
      <c r="T7" s="27" t="s">
        <v>4</v>
      </c>
      <c r="U7" s="28"/>
      <c r="V7" s="29"/>
      <c r="W7" s="1595"/>
    </row>
    <row r="8" spans="1:47" s="63" customFormat="1" ht="12.75" customHeight="1">
      <c r="A8" s="1779" t="s">
        <v>53</v>
      </c>
      <c r="B8" s="494"/>
      <c r="C8" s="495"/>
      <c r="D8" s="495"/>
      <c r="E8" s="31" t="s">
        <v>51</v>
      </c>
      <c r="F8" s="31"/>
      <c r="G8" s="630"/>
      <c r="H8" s="654" t="s">
        <v>12</v>
      </c>
      <c r="I8" s="723" t="s">
        <v>12</v>
      </c>
      <c r="J8" s="75"/>
      <c r="K8" s="495"/>
      <c r="L8" s="494"/>
      <c r="M8" s="33" t="s">
        <v>7</v>
      </c>
      <c r="N8" s="34"/>
      <c r="O8" s="76"/>
      <c r="P8" s="75"/>
      <c r="Q8" s="495"/>
      <c r="R8" s="494"/>
      <c r="S8" s="654" t="s">
        <v>8</v>
      </c>
      <c r="T8" s="33" t="s">
        <v>9</v>
      </c>
      <c r="U8" s="34"/>
      <c r="V8" s="724"/>
      <c r="W8" s="1596"/>
      <c r="Y8" s="15"/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7"/>
      <c r="AM8" s="17"/>
      <c r="AN8" s="17"/>
      <c r="AO8" s="17"/>
      <c r="AP8" s="17"/>
      <c r="AQ8" s="17"/>
      <c r="AR8" s="18"/>
      <c r="AS8" s="17"/>
      <c r="AT8" s="17"/>
      <c r="AU8" s="20" t="s">
        <v>227</v>
      </c>
    </row>
    <row r="9" spans="1:23" s="63" customFormat="1" ht="10.5" customHeight="1">
      <c r="A9" s="1542"/>
      <c r="B9" s="492" t="s">
        <v>23</v>
      </c>
      <c r="C9" s="30" t="s">
        <v>21</v>
      </c>
      <c r="D9" s="30" t="s">
        <v>22</v>
      </c>
      <c r="E9" s="33" t="s">
        <v>52</v>
      </c>
      <c r="F9" s="629"/>
      <c r="G9" s="709"/>
      <c r="H9" s="654" t="s">
        <v>24</v>
      </c>
      <c r="I9" s="723" t="s">
        <v>24</v>
      </c>
      <c r="J9" s="75"/>
      <c r="K9" s="495"/>
      <c r="L9" s="494"/>
      <c r="M9" s="491"/>
      <c r="N9" s="491"/>
      <c r="O9" s="496"/>
      <c r="P9" s="495"/>
      <c r="Q9" s="495"/>
      <c r="R9" s="494"/>
      <c r="S9" s="654" t="s">
        <v>13</v>
      </c>
      <c r="T9" s="490"/>
      <c r="U9" s="490"/>
      <c r="V9" s="625"/>
      <c r="W9" s="1836" t="s">
        <v>8</v>
      </c>
    </row>
    <row r="10" spans="1:23" s="63" customFormat="1" ht="10.5" customHeight="1">
      <c r="A10" s="1542"/>
      <c r="B10" s="492" t="s">
        <v>35</v>
      </c>
      <c r="C10" s="30" t="s">
        <v>34</v>
      </c>
      <c r="D10" s="30" t="s">
        <v>34</v>
      </c>
      <c r="E10" s="490"/>
      <c r="F10" s="489"/>
      <c r="G10" s="489"/>
      <c r="H10" s="654" t="s">
        <v>39</v>
      </c>
      <c r="I10" s="723" t="s">
        <v>39</v>
      </c>
      <c r="J10" s="492" t="s">
        <v>23</v>
      </c>
      <c r="K10" s="25" t="s">
        <v>21</v>
      </c>
      <c r="L10" s="30" t="s">
        <v>22</v>
      </c>
      <c r="M10" s="657" t="s">
        <v>23</v>
      </c>
      <c r="N10" s="25" t="s">
        <v>21</v>
      </c>
      <c r="O10" s="25" t="s">
        <v>22</v>
      </c>
      <c r="P10" s="492" t="s">
        <v>23</v>
      </c>
      <c r="Q10" s="30" t="s">
        <v>21</v>
      </c>
      <c r="R10" s="30" t="s">
        <v>22</v>
      </c>
      <c r="S10" s="654" t="s">
        <v>25</v>
      </c>
      <c r="T10" s="80" t="s">
        <v>23</v>
      </c>
      <c r="U10" s="25" t="s">
        <v>21</v>
      </c>
      <c r="V10" s="25" t="s">
        <v>22</v>
      </c>
      <c r="W10" s="1781" t="s">
        <v>13</v>
      </c>
    </row>
    <row r="11" spans="1:23" s="63" customFormat="1" ht="10.5" customHeight="1">
      <c r="A11" s="1542"/>
      <c r="B11" s="494"/>
      <c r="C11" s="495"/>
      <c r="D11" s="495"/>
      <c r="E11" s="25" t="s">
        <v>36</v>
      </c>
      <c r="F11" s="79" t="s">
        <v>37</v>
      </c>
      <c r="G11" s="630" t="s">
        <v>38</v>
      </c>
      <c r="H11" s="654" t="s">
        <v>45</v>
      </c>
      <c r="I11" s="723" t="s">
        <v>45</v>
      </c>
      <c r="J11" s="492" t="s">
        <v>35</v>
      </c>
      <c r="K11" s="25" t="s">
        <v>34</v>
      </c>
      <c r="L11" s="30" t="s">
        <v>40</v>
      </c>
      <c r="M11" s="657" t="s">
        <v>35</v>
      </c>
      <c r="N11" s="25" t="s">
        <v>34</v>
      </c>
      <c r="O11" s="25" t="s">
        <v>40</v>
      </c>
      <c r="P11" s="492" t="s">
        <v>35</v>
      </c>
      <c r="Q11" s="30" t="s">
        <v>34</v>
      </c>
      <c r="R11" s="30" t="s">
        <v>40</v>
      </c>
      <c r="S11" s="654" t="s">
        <v>41</v>
      </c>
      <c r="T11" s="80" t="s">
        <v>35</v>
      </c>
      <c r="U11" s="25" t="s">
        <v>34</v>
      </c>
      <c r="V11" s="25" t="s">
        <v>40</v>
      </c>
      <c r="W11" s="1781" t="s">
        <v>25</v>
      </c>
    </row>
    <row r="12" spans="1:23" ht="10.5" customHeight="1">
      <c r="A12" s="1827"/>
      <c r="B12" s="398"/>
      <c r="C12" s="374"/>
      <c r="D12" s="374"/>
      <c r="E12" s="718"/>
      <c r="F12" s="719"/>
      <c r="G12" s="399"/>
      <c r="H12" s="725"/>
      <c r="I12" s="726"/>
      <c r="J12" s="718"/>
      <c r="K12" s="374"/>
      <c r="L12" s="398"/>
      <c r="M12" s="719"/>
      <c r="N12" s="718"/>
      <c r="O12" s="398"/>
      <c r="P12" s="374"/>
      <c r="Q12" s="374"/>
      <c r="R12" s="398"/>
      <c r="S12" s="725"/>
      <c r="T12" s="429"/>
      <c r="U12" s="370"/>
      <c r="V12" s="727"/>
      <c r="W12" s="1577" t="s">
        <v>41</v>
      </c>
    </row>
    <row r="13" spans="1:24" ht="24.75" customHeight="1">
      <c r="A13" s="1818" t="s">
        <v>54</v>
      </c>
      <c r="B13" s="1357">
        <v>62</v>
      </c>
      <c r="C13" s="1359">
        <v>8</v>
      </c>
      <c r="D13" s="1356">
        <v>54</v>
      </c>
      <c r="E13" s="1359">
        <v>23</v>
      </c>
      <c r="F13" s="1359">
        <v>13</v>
      </c>
      <c r="G13" s="1356">
        <v>26</v>
      </c>
      <c r="H13" s="1357">
        <v>23</v>
      </c>
      <c r="I13" s="1358">
        <v>0</v>
      </c>
      <c r="J13" s="1359">
        <v>13</v>
      </c>
      <c r="K13" s="1359">
        <v>0</v>
      </c>
      <c r="L13" s="1359">
        <v>13</v>
      </c>
      <c r="M13" s="1357">
        <v>10</v>
      </c>
      <c r="N13" s="1359">
        <v>0</v>
      </c>
      <c r="O13" s="1359">
        <v>10</v>
      </c>
      <c r="P13" s="1357">
        <v>0</v>
      </c>
      <c r="Q13" s="1359">
        <v>0</v>
      </c>
      <c r="R13" s="1359">
        <v>0</v>
      </c>
      <c r="S13" s="1358">
        <v>0</v>
      </c>
      <c r="T13" s="1355">
        <v>0</v>
      </c>
      <c r="U13" s="1359">
        <v>0</v>
      </c>
      <c r="V13" s="1359">
        <v>0</v>
      </c>
      <c r="W13" s="2056">
        <v>0</v>
      </c>
      <c r="X13" s="39"/>
    </row>
    <row r="14" spans="1:24" ht="12" customHeight="1">
      <c r="A14" s="1783" t="s">
        <v>55</v>
      </c>
      <c r="B14" s="1361">
        <v>160</v>
      </c>
      <c r="C14" s="1355">
        <v>15</v>
      </c>
      <c r="D14" s="1360">
        <v>145</v>
      </c>
      <c r="E14" s="1355">
        <v>58</v>
      </c>
      <c r="F14" s="1355">
        <v>53</v>
      </c>
      <c r="G14" s="1360">
        <v>49</v>
      </c>
      <c r="H14" s="1361">
        <v>59</v>
      </c>
      <c r="I14" s="1362">
        <v>5</v>
      </c>
      <c r="J14" s="1355">
        <v>49</v>
      </c>
      <c r="K14" s="1355">
        <v>4</v>
      </c>
      <c r="L14" s="1355">
        <v>45</v>
      </c>
      <c r="M14" s="1361">
        <v>49</v>
      </c>
      <c r="N14" s="1355">
        <v>4</v>
      </c>
      <c r="O14" s="1355">
        <v>45</v>
      </c>
      <c r="P14" s="1361">
        <v>14</v>
      </c>
      <c r="Q14" s="1355">
        <v>4</v>
      </c>
      <c r="R14" s="1355">
        <v>10</v>
      </c>
      <c r="S14" s="1362">
        <v>14</v>
      </c>
      <c r="T14" s="1355">
        <v>0</v>
      </c>
      <c r="U14" s="1355">
        <v>0</v>
      </c>
      <c r="V14" s="1355">
        <v>0</v>
      </c>
      <c r="W14" s="1837">
        <v>0</v>
      </c>
      <c r="X14" s="39"/>
    </row>
    <row r="15" spans="1:24" ht="12" customHeight="1">
      <c r="A15" s="1783" t="s">
        <v>56</v>
      </c>
      <c r="B15" s="1361">
        <v>0</v>
      </c>
      <c r="C15" s="1355">
        <v>0</v>
      </c>
      <c r="D15" s="1360">
        <v>0</v>
      </c>
      <c r="E15" s="1355">
        <v>0</v>
      </c>
      <c r="F15" s="1355">
        <v>0</v>
      </c>
      <c r="G15" s="1360">
        <v>0</v>
      </c>
      <c r="H15" s="1355">
        <v>0</v>
      </c>
      <c r="I15" s="1362">
        <v>0</v>
      </c>
      <c r="J15" s="1355">
        <v>0</v>
      </c>
      <c r="K15" s="1355">
        <v>0</v>
      </c>
      <c r="L15" s="1355">
        <v>0</v>
      </c>
      <c r="M15" s="1361">
        <v>0</v>
      </c>
      <c r="N15" s="1355">
        <v>0</v>
      </c>
      <c r="O15" s="1355">
        <v>0</v>
      </c>
      <c r="P15" s="1361">
        <v>0</v>
      </c>
      <c r="Q15" s="1355">
        <v>0</v>
      </c>
      <c r="R15" s="1355">
        <v>0</v>
      </c>
      <c r="S15" s="1362">
        <v>0</v>
      </c>
      <c r="T15" s="1355">
        <v>0</v>
      </c>
      <c r="U15" s="1355">
        <v>0</v>
      </c>
      <c r="V15" s="1355">
        <v>0</v>
      </c>
      <c r="W15" s="1837">
        <v>0</v>
      </c>
      <c r="X15" s="39"/>
    </row>
    <row r="16" spans="1:24" ht="12" customHeight="1">
      <c r="A16" s="1783" t="s">
        <v>57</v>
      </c>
      <c r="B16" s="1361">
        <v>12</v>
      </c>
      <c r="C16" s="1355">
        <v>8</v>
      </c>
      <c r="D16" s="1360">
        <v>4</v>
      </c>
      <c r="E16" s="1355">
        <v>4</v>
      </c>
      <c r="F16" s="1355">
        <v>5</v>
      </c>
      <c r="G16" s="1360">
        <v>3</v>
      </c>
      <c r="H16" s="1361">
        <v>4</v>
      </c>
      <c r="I16" s="1362">
        <v>1</v>
      </c>
      <c r="J16" s="1355">
        <v>4</v>
      </c>
      <c r="K16" s="1355">
        <v>1</v>
      </c>
      <c r="L16" s="1355">
        <v>3</v>
      </c>
      <c r="M16" s="1361">
        <v>4</v>
      </c>
      <c r="N16" s="1355">
        <v>1</v>
      </c>
      <c r="O16" s="1355">
        <v>3</v>
      </c>
      <c r="P16" s="1361">
        <v>0</v>
      </c>
      <c r="Q16" s="1355">
        <v>0</v>
      </c>
      <c r="R16" s="1355">
        <v>0</v>
      </c>
      <c r="S16" s="1362">
        <v>0</v>
      </c>
      <c r="T16" s="1355">
        <v>0</v>
      </c>
      <c r="U16" s="1355">
        <v>0</v>
      </c>
      <c r="V16" s="1355">
        <v>0</v>
      </c>
      <c r="W16" s="1837">
        <v>0</v>
      </c>
      <c r="X16" s="39"/>
    </row>
    <row r="17" spans="1:24" ht="12" customHeight="1">
      <c r="A17" s="1783" t="s">
        <v>58</v>
      </c>
      <c r="B17" s="1361">
        <v>0</v>
      </c>
      <c r="C17" s="1355">
        <v>0</v>
      </c>
      <c r="D17" s="1360">
        <v>0</v>
      </c>
      <c r="E17" s="1355">
        <v>0</v>
      </c>
      <c r="F17" s="1355">
        <v>0</v>
      </c>
      <c r="G17" s="1360">
        <v>0</v>
      </c>
      <c r="H17" s="1361">
        <v>0</v>
      </c>
      <c r="I17" s="1362">
        <v>0</v>
      </c>
      <c r="J17" s="1355">
        <v>0</v>
      </c>
      <c r="K17" s="1355">
        <v>0</v>
      </c>
      <c r="L17" s="1355">
        <v>0</v>
      </c>
      <c r="M17" s="1361">
        <v>0</v>
      </c>
      <c r="N17" s="1355">
        <v>0</v>
      </c>
      <c r="O17" s="1355">
        <v>0</v>
      </c>
      <c r="P17" s="1361">
        <v>0</v>
      </c>
      <c r="Q17" s="1355">
        <v>0</v>
      </c>
      <c r="R17" s="1355">
        <v>0</v>
      </c>
      <c r="S17" s="1362">
        <v>0</v>
      </c>
      <c r="T17" s="1355">
        <v>0</v>
      </c>
      <c r="U17" s="1355">
        <v>0</v>
      </c>
      <c r="V17" s="1355">
        <v>0</v>
      </c>
      <c r="W17" s="1837">
        <v>0</v>
      </c>
      <c r="X17" s="39"/>
    </row>
    <row r="18" spans="1:24" ht="24.75" customHeight="1">
      <c r="A18" s="1783" t="s">
        <v>59</v>
      </c>
      <c r="B18" s="1361">
        <v>0</v>
      </c>
      <c r="C18" s="1355">
        <v>0</v>
      </c>
      <c r="D18" s="1360">
        <v>0</v>
      </c>
      <c r="E18" s="1355">
        <v>0</v>
      </c>
      <c r="F18" s="1355">
        <v>0</v>
      </c>
      <c r="G18" s="1360">
        <v>0</v>
      </c>
      <c r="H18" s="1355">
        <v>0</v>
      </c>
      <c r="I18" s="1362">
        <v>0</v>
      </c>
      <c r="J18" s="1355">
        <v>0</v>
      </c>
      <c r="K18" s="1355">
        <v>0</v>
      </c>
      <c r="L18" s="1355">
        <v>0</v>
      </c>
      <c r="M18" s="1361">
        <v>0</v>
      </c>
      <c r="N18" s="1355">
        <v>0</v>
      </c>
      <c r="O18" s="1355">
        <v>0</v>
      </c>
      <c r="P18" s="1361">
        <v>0</v>
      </c>
      <c r="Q18" s="1355">
        <v>0</v>
      </c>
      <c r="R18" s="1355">
        <v>0</v>
      </c>
      <c r="S18" s="1362">
        <v>0</v>
      </c>
      <c r="T18" s="1355">
        <v>0</v>
      </c>
      <c r="U18" s="1355">
        <v>0</v>
      </c>
      <c r="V18" s="1355">
        <v>0</v>
      </c>
      <c r="W18" s="1837">
        <v>0</v>
      </c>
      <c r="X18" s="39"/>
    </row>
    <row r="19" spans="1:23" ht="12" customHeight="1">
      <c r="A19" s="1783" t="s">
        <v>60</v>
      </c>
      <c r="B19" s="1361">
        <v>11</v>
      </c>
      <c r="C19" s="1355">
        <v>3</v>
      </c>
      <c r="D19" s="1360">
        <v>8</v>
      </c>
      <c r="E19" s="1355">
        <v>5</v>
      </c>
      <c r="F19" s="1355">
        <v>0</v>
      </c>
      <c r="G19" s="1360">
        <v>6</v>
      </c>
      <c r="H19" s="1361">
        <v>5</v>
      </c>
      <c r="I19" s="1362">
        <v>0</v>
      </c>
      <c r="J19" s="1355">
        <v>1</v>
      </c>
      <c r="K19" s="1355">
        <v>0</v>
      </c>
      <c r="L19" s="1355">
        <v>1</v>
      </c>
      <c r="M19" s="1361">
        <v>1</v>
      </c>
      <c r="N19" s="1355">
        <v>0</v>
      </c>
      <c r="O19" s="1355">
        <v>1</v>
      </c>
      <c r="P19" s="1361">
        <v>0</v>
      </c>
      <c r="Q19" s="1355">
        <v>0</v>
      </c>
      <c r="R19" s="1355">
        <v>0</v>
      </c>
      <c r="S19" s="1362">
        <v>0</v>
      </c>
      <c r="T19" s="1355">
        <v>0</v>
      </c>
      <c r="U19" s="1355">
        <v>0</v>
      </c>
      <c r="V19" s="1355">
        <v>0</v>
      </c>
      <c r="W19" s="1837">
        <v>0</v>
      </c>
    </row>
    <row r="20" spans="1:23" ht="12" customHeight="1">
      <c r="A20" s="1783" t="s">
        <v>61</v>
      </c>
      <c r="B20" s="1361">
        <v>23</v>
      </c>
      <c r="C20" s="1355">
        <v>4</v>
      </c>
      <c r="D20" s="1360">
        <v>19</v>
      </c>
      <c r="E20" s="1355">
        <v>7</v>
      </c>
      <c r="F20" s="1355">
        <v>10</v>
      </c>
      <c r="G20" s="1360">
        <v>6</v>
      </c>
      <c r="H20" s="1361">
        <v>7</v>
      </c>
      <c r="I20" s="1362">
        <v>0</v>
      </c>
      <c r="J20" s="1355">
        <v>14</v>
      </c>
      <c r="K20" s="1355">
        <v>3</v>
      </c>
      <c r="L20" s="1355">
        <v>11</v>
      </c>
      <c r="M20" s="1361">
        <v>14</v>
      </c>
      <c r="N20" s="1355">
        <v>3</v>
      </c>
      <c r="O20" s="1355">
        <v>11</v>
      </c>
      <c r="P20" s="1361">
        <v>0</v>
      </c>
      <c r="Q20" s="1355">
        <v>0</v>
      </c>
      <c r="R20" s="1355">
        <v>0</v>
      </c>
      <c r="S20" s="1362">
        <v>0</v>
      </c>
      <c r="T20" s="1355">
        <v>0</v>
      </c>
      <c r="U20" s="1355">
        <v>0</v>
      </c>
      <c r="V20" s="1355">
        <v>0</v>
      </c>
      <c r="W20" s="1837">
        <v>0</v>
      </c>
    </row>
    <row r="21" spans="1:23" ht="12" customHeight="1">
      <c r="A21" s="1783" t="s">
        <v>62</v>
      </c>
      <c r="B21" s="1361">
        <v>81</v>
      </c>
      <c r="C21" s="1355">
        <v>5</v>
      </c>
      <c r="D21" s="1360">
        <v>76</v>
      </c>
      <c r="E21" s="1355">
        <v>25</v>
      </c>
      <c r="F21" s="1355">
        <v>27</v>
      </c>
      <c r="G21" s="1360">
        <v>29</v>
      </c>
      <c r="H21" s="1361">
        <v>25</v>
      </c>
      <c r="I21" s="1362">
        <v>2</v>
      </c>
      <c r="J21" s="1355">
        <v>26</v>
      </c>
      <c r="K21" s="1355">
        <v>3</v>
      </c>
      <c r="L21" s="1355">
        <v>23</v>
      </c>
      <c r="M21" s="1361">
        <v>23</v>
      </c>
      <c r="N21" s="1355">
        <v>2</v>
      </c>
      <c r="O21" s="1355">
        <v>21</v>
      </c>
      <c r="P21" s="1361">
        <v>0</v>
      </c>
      <c r="Q21" s="1355">
        <v>0</v>
      </c>
      <c r="R21" s="1355">
        <v>0</v>
      </c>
      <c r="S21" s="1362">
        <v>0</v>
      </c>
      <c r="T21" s="1355">
        <v>0</v>
      </c>
      <c r="U21" s="1355">
        <v>0</v>
      </c>
      <c r="V21" s="1355">
        <v>0</v>
      </c>
      <c r="W21" s="1837">
        <v>0</v>
      </c>
    </row>
    <row r="22" spans="1:23" ht="12" customHeight="1">
      <c r="A22" s="1783" t="s">
        <v>63</v>
      </c>
      <c r="B22" s="1361">
        <v>39</v>
      </c>
      <c r="C22" s="1355">
        <v>13</v>
      </c>
      <c r="D22" s="1360">
        <v>26</v>
      </c>
      <c r="E22" s="1355">
        <v>13</v>
      </c>
      <c r="F22" s="1355">
        <v>13</v>
      </c>
      <c r="G22" s="1360">
        <v>13</v>
      </c>
      <c r="H22" s="1361">
        <v>13</v>
      </c>
      <c r="I22" s="1362">
        <v>1</v>
      </c>
      <c r="J22" s="1355">
        <v>29</v>
      </c>
      <c r="K22" s="1355">
        <v>2</v>
      </c>
      <c r="L22" s="1355">
        <v>27</v>
      </c>
      <c r="M22" s="1361">
        <v>29</v>
      </c>
      <c r="N22" s="1355">
        <v>2</v>
      </c>
      <c r="O22" s="1355">
        <v>27</v>
      </c>
      <c r="P22" s="1361">
        <v>0</v>
      </c>
      <c r="Q22" s="1355">
        <v>0</v>
      </c>
      <c r="R22" s="1355">
        <v>0</v>
      </c>
      <c r="S22" s="1362">
        <v>0</v>
      </c>
      <c r="T22" s="1355">
        <v>0</v>
      </c>
      <c r="U22" s="1355">
        <v>0</v>
      </c>
      <c r="V22" s="1355">
        <v>0</v>
      </c>
      <c r="W22" s="1837">
        <v>0</v>
      </c>
    </row>
    <row r="23" spans="1:23" ht="24.75" customHeight="1">
      <c r="A23" s="1783" t="s">
        <v>64</v>
      </c>
      <c r="B23" s="1361">
        <v>7</v>
      </c>
      <c r="C23" s="1355">
        <v>1</v>
      </c>
      <c r="D23" s="1360">
        <v>6</v>
      </c>
      <c r="E23" s="1355">
        <v>2</v>
      </c>
      <c r="F23" s="1355">
        <v>3</v>
      </c>
      <c r="G23" s="1360">
        <v>2</v>
      </c>
      <c r="H23" s="1361">
        <v>2</v>
      </c>
      <c r="I23" s="1362">
        <v>0</v>
      </c>
      <c r="J23" s="1355">
        <v>0</v>
      </c>
      <c r="K23" s="1355">
        <v>0</v>
      </c>
      <c r="L23" s="1355">
        <v>0</v>
      </c>
      <c r="M23" s="1361">
        <v>0</v>
      </c>
      <c r="N23" s="1355">
        <v>0</v>
      </c>
      <c r="O23" s="1355">
        <v>0</v>
      </c>
      <c r="P23" s="1361">
        <v>0</v>
      </c>
      <c r="Q23" s="1355">
        <v>0</v>
      </c>
      <c r="R23" s="1355">
        <v>0</v>
      </c>
      <c r="S23" s="1362">
        <v>0</v>
      </c>
      <c r="T23" s="1355">
        <v>0</v>
      </c>
      <c r="U23" s="1355">
        <v>0</v>
      </c>
      <c r="V23" s="1355">
        <v>0</v>
      </c>
      <c r="W23" s="1837">
        <v>0</v>
      </c>
    </row>
    <row r="24" spans="1:23" ht="12" customHeight="1">
      <c r="A24" s="1783" t="s">
        <v>65</v>
      </c>
      <c r="B24" s="1361">
        <v>0</v>
      </c>
      <c r="C24" s="1355">
        <v>0</v>
      </c>
      <c r="D24" s="1360">
        <v>0</v>
      </c>
      <c r="E24" s="1355">
        <v>0</v>
      </c>
      <c r="F24" s="1355">
        <v>0</v>
      </c>
      <c r="G24" s="1360">
        <v>0</v>
      </c>
      <c r="H24" s="1355">
        <v>0</v>
      </c>
      <c r="I24" s="1362">
        <v>0</v>
      </c>
      <c r="J24" s="1355">
        <v>0</v>
      </c>
      <c r="K24" s="1355">
        <v>0</v>
      </c>
      <c r="L24" s="1355">
        <v>0</v>
      </c>
      <c r="M24" s="1361">
        <v>0</v>
      </c>
      <c r="N24" s="1355">
        <v>0</v>
      </c>
      <c r="O24" s="1355">
        <v>0</v>
      </c>
      <c r="P24" s="1361">
        <v>0</v>
      </c>
      <c r="Q24" s="1355">
        <v>0</v>
      </c>
      <c r="R24" s="1355">
        <v>0</v>
      </c>
      <c r="S24" s="1362">
        <v>0</v>
      </c>
      <c r="T24" s="1355">
        <v>0</v>
      </c>
      <c r="U24" s="1355">
        <v>0</v>
      </c>
      <c r="V24" s="1355">
        <v>0</v>
      </c>
      <c r="W24" s="1837">
        <v>0</v>
      </c>
    </row>
    <row r="25" spans="1:24" ht="12" customHeight="1">
      <c r="A25" s="1783" t="s">
        <v>75</v>
      </c>
      <c r="B25" s="1361">
        <v>18</v>
      </c>
      <c r="C25" s="1355">
        <v>2</v>
      </c>
      <c r="D25" s="1360">
        <v>16</v>
      </c>
      <c r="E25" s="1355">
        <v>5</v>
      </c>
      <c r="F25" s="1355">
        <v>6</v>
      </c>
      <c r="G25" s="1360">
        <v>7</v>
      </c>
      <c r="H25" s="1361">
        <v>5</v>
      </c>
      <c r="I25" s="1362">
        <v>0</v>
      </c>
      <c r="J25" s="1355">
        <v>6</v>
      </c>
      <c r="K25" s="1355">
        <v>1</v>
      </c>
      <c r="L25" s="1355">
        <v>5</v>
      </c>
      <c r="M25" s="1361">
        <v>5</v>
      </c>
      <c r="N25" s="1355">
        <v>0</v>
      </c>
      <c r="O25" s="1355">
        <v>5</v>
      </c>
      <c r="P25" s="1361">
        <v>0</v>
      </c>
      <c r="Q25" s="1355">
        <v>0</v>
      </c>
      <c r="R25" s="1355">
        <v>0</v>
      </c>
      <c r="S25" s="1362">
        <v>0</v>
      </c>
      <c r="T25" s="1355">
        <v>0</v>
      </c>
      <c r="U25" s="1355">
        <v>0</v>
      </c>
      <c r="V25" s="1355">
        <v>0</v>
      </c>
      <c r="W25" s="1837">
        <v>0</v>
      </c>
      <c r="X25" s="21" t="s">
        <v>46</v>
      </c>
    </row>
    <row r="26" spans="1:23" ht="12" customHeight="1">
      <c r="A26" s="1783" t="s">
        <v>67</v>
      </c>
      <c r="B26" s="1361">
        <v>15</v>
      </c>
      <c r="C26" s="1355">
        <v>0</v>
      </c>
      <c r="D26" s="1360">
        <v>15</v>
      </c>
      <c r="E26" s="1355">
        <v>6</v>
      </c>
      <c r="F26" s="1355">
        <v>2</v>
      </c>
      <c r="G26" s="1355">
        <v>7</v>
      </c>
      <c r="H26" s="1361">
        <v>6</v>
      </c>
      <c r="I26" s="1362">
        <v>1</v>
      </c>
      <c r="J26" s="1355">
        <v>4</v>
      </c>
      <c r="K26" s="1355">
        <v>0</v>
      </c>
      <c r="L26" s="1355">
        <v>4</v>
      </c>
      <c r="M26" s="1361">
        <v>4</v>
      </c>
      <c r="N26" s="1355">
        <v>0</v>
      </c>
      <c r="O26" s="1355">
        <v>4</v>
      </c>
      <c r="P26" s="1361">
        <v>0</v>
      </c>
      <c r="Q26" s="1355">
        <v>0</v>
      </c>
      <c r="R26" s="1355">
        <v>0</v>
      </c>
      <c r="S26" s="1362">
        <v>0</v>
      </c>
      <c r="T26" s="1355">
        <v>0</v>
      </c>
      <c r="U26" s="1355">
        <v>0</v>
      </c>
      <c r="V26" s="1355">
        <v>0</v>
      </c>
      <c r="W26" s="1837">
        <v>0</v>
      </c>
    </row>
    <row r="27" spans="1:23" s="63" customFormat="1" ht="12" customHeight="1">
      <c r="A27" s="1581" t="s">
        <v>68</v>
      </c>
      <c r="B27" s="1375">
        <v>60</v>
      </c>
      <c r="C27" s="1376">
        <v>16</v>
      </c>
      <c r="D27" s="2057">
        <v>44</v>
      </c>
      <c r="E27" s="1376">
        <v>19</v>
      </c>
      <c r="F27" s="1376">
        <v>20</v>
      </c>
      <c r="G27" s="1376">
        <v>21</v>
      </c>
      <c r="H27" s="1375">
        <v>19</v>
      </c>
      <c r="I27" s="1377">
        <v>0</v>
      </c>
      <c r="J27" s="1376">
        <v>19</v>
      </c>
      <c r="K27" s="1376">
        <v>5</v>
      </c>
      <c r="L27" s="1376">
        <v>14</v>
      </c>
      <c r="M27" s="1375">
        <v>18</v>
      </c>
      <c r="N27" s="1376">
        <v>5</v>
      </c>
      <c r="O27" s="1376">
        <v>13</v>
      </c>
      <c r="P27" s="1375">
        <v>0</v>
      </c>
      <c r="Q27" s="1355">
        <v>0</v>
      </c>
      <c r="R27" s="1355">
        <v>0</v>
      </c>
      <c r="S27" s="1362">
        <v>0</v>
      </c>
      <c r="T27" s="1355">
        <v>0</v>
      </c>
      <c r="U27" s="1355">
        <v>0</v>
      </c>
      <c r="V27" s="1355">
        <v>0</v>
      </c>
      <c r="W27" s="1837">
        <v>0</v>
      </c>
    </row>
    <row r="28" spans="1:23" s="109" customFormat="1" ht="24.75" customHeight="1">
      <c r="A28" s="1786" t="s">
        <v>69</v>
      </c>
      <c r="B28" s="1378">
        <v>8</v>
      </c>
      <c r="C28" s="1379">
        <v>2</v>
      </c>
      <c r="D28" s="2058">
        <v>6</v>
      </c>
      <c r="E28" s="1379">
        <v>3</v>
      </c>
      <c r="F28" s="1379">
        <v>1</v>
      </c>
      <c r="G28" s="1379">
        <v>4</v>
      </c>
      <c r="H28" s="1378">
        <v>3</v>
      </c>
      <c r="I28" s="1380">
        <v>1</v>
      </c>
      <c r="J28" s="1379">
        <v>4</v>
      </c>
      <c r="K28" s="1379">
        <v>1</v>
      </c>
      <c r="L28" s="1379">
        <v>3</v>
      </c>
      <c r="M28" s="1378">
        <v>4</v>
      </c>
      <c r="N28" s="1379">
        <v>1</v>
      </c>
      <c r="O28" s="1379">
        <v>3</v>
      </c>
      <c r="P28" s="1473">
        <v>0</v>
      </c>
      <c r="Q28" s="1379">
        <v>0</v>
      </c>
      <c r="R28" s="1379">
        <v>0</v>
      </c>
      <c r="S28" s="2122">
        <v>0</v>
      </c>
      <c r="T28" s="1379">
        <v>0</v>
      </c>
      <c r="U28" s="1379">
        <v>0</v>
      </c>
      <c r="V28" s="1379">
        <v>0</v>
      </c>
      <c r="W28" s="2263">
        <v>0</v>
      </c>
    </row>
    <row r="29" spans="1:24" s="63" customFormat="1" ht="21.75" customHeight="1" thickBot="1">
      <c r="A29" s="1771" t="s">
        <v>70</v>
      </c>
      <c r="B29" s="1381">
        <v>496</v>
      </c>
      <c r="C29" s="1382">
        <v>77</v>
      </c>
      <c r="D29" s="1383">
        <v>419</v>
      </c>
      <c r="E29" s="1382">
        <v>170</v>
      </c>
      <c r="F29" s="1382">
        <v>153</v>
      </c>
      <c r="G29" s="1383">
        <v>173</v>
      </c>
      <c r="H29" s="1382">
        <v>171</v>
      </c>
      <c r="I29" s="1384">
        <v>11</v>
      </c>
      <c r="J29" s="1382">
        <v>169</v>
      </c>
      <c r="K29" s="1382">
        <v>20</v>
      </c>
      <c r="L29" s="1382">
        <v>149</v>
      </c>
      <c r="M29" s="1381">
        <v>161</v>
      </c>
      <c r="N29" s="1382">
        <v>18</v>
      </c>
      <c r="O29" s="1383">
        <v>143</v>
      </c>
      <c r="P29" s="1381">
        <v>14</v>
      </c>
      <c r="Q29" s="1382">
        <v>4</v>
      </c>
      <c r="R29" s="1382">
        <v>10</v>
      </c>
      <c r="S29" s="1384">
        <v>14</v>
      </c>
      <c r="T29" s="2055">
        <v>0</v>
      </c>
      <c r="U29" s="1382">
        <v>0</v>
      </c>
      <c r="V29" s="1382">
        <v>0</v>
      </c>
      <c r="W29" s="1838">
        <v>0</v>
      </c>
      <c r="X29" s="636"/>
    </row>
    <row r="30" spans="1:33" s="63" customFormat="1" ht="21.75" customHeight="1">
      <c r="A30" s="746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</row>
    <row r="31" spans="1:33" s="63" customFormat="1" ht="21.75" customHeight="1">
      <c r="A31" s="1227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</row>
    <row r="32" spans="1:33" s="63" customFormat="1" ht="21.75" customHeight="1">
      <c r="A32" s="1227"/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</row>
    <row r="33" spans="1:33" s="63" customFormat="1" ht="21.75" customHeight="1">
      <c r="A33" s="1227"/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</row>
    <row r="34" spans="1:33" s="63" customFormat="1" ht="21.75" customHeight="1">
      <c r="A34" s="1227"/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</row>
    <row r="35" spans="1:33" s="63" customFormat="1" ht="21.75" customHeight="1">
      <c r="A35" s="1227"/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</row>
    <row r="36" spans="1:33" s="63" customFormat="1" ht="21.75" customHeight="1">
      <c r="A36" s="1227"/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</row>
    <row r="37" spans="1:33" s="63" customFormat="1" ht="21.75" customHeight="1">
      <c r="A37" s="1227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</row>
    <row r="38" spans="1:33" s="63" customFormat="1" ht="21.75" customHeight="1">
      <c r="A38" s="1227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</row>
    <row r="39" spans="1:33" s="63" customFormat="1" ht="21.75" customHeight="1">
      <c r="A39" s="1227"/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1:33" s="63" customFormat="1" ht="21.75" customHeight="1">
      <c r="A40" s="1227"/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</row>
    <row r="41" spans="1:33" s="63" customFormat="1" ht="21.75" customHeight="1">
      <c r="A41" s="1227"/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</row>
    <row r="42" spans="1:33" s="63" customFormat="1" ht="21.75" customHeight="1">
      <c r="A42" s="1227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</row>
    <row r="43" spans="1:33" s="63" customFormat="1" ht="21.75" customHeight="1">
      <c r="A43" s="1227"/>
      <c r="B43" s="728"/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8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  <row r="44" spans="1:33" s="63" customFormat="1" ht="21.75" customHeight="1">
      <c r="A44" s="1227"/>
      <c r="B44" s="728"/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4"/>
      <c r="V44" s="764"/>
      <c r="W44" s="764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3" ht="24.75" customHeight="1">
      <c r="B45" s="1229"/>
      <c r="C45" s="1229"/>
      <c r="D45" s="1229"/>
      <c r="E45" s="1229"/>
      <c r="F45" s="1229"/>
      <c r="G45" s="1229"/>
      <c r="H45" s="1230"/>
      <c r="I45" s="1230"/>
      <c r="J45" s="1229"/>
      <c r="K45" s="1229"/>
      <c r="L45" s="1231"/>
      <c r="M45" s="1229"/>
      <c r="N45" s="1229"/>
      <c r="O45" s="1231"/>
      <c r="P45" s="1229"/>
      <c r="Q45" s="1229"/>
      <c r="R45" s="1231"/>
      <c r="S45" s="762"/>
      <c r="T45" s="1229"/>
      <c r="U45" s="1229"/>
      <c r="V45" s="1231"/>
      <c r="W45" s="730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s="63" customFormat="1" ht="11.25">
      <c r="A46" s="106"/>
      <c r="B46" s="106"/>
      <c r="C46" s="106"/>
      <c r="D46" s="106"/>
      <c r="E46" s="106"/>
      <c r="F46" s="106"/>
      <c r="G46" s="106"/>
      <c r="H46" s="1232"/>
      <c r="I46" s="1232"/>
      <c r="J46" s="106"/>
      <c r="K46" s="106"/>
      <c r="L46" s="107"/>
      <c r="M46" s="106"/>
      <c r="N46" s="106"/>
      <c r="O46" s="107"/>
      <c r="P46" s="106"/>
      <c r="Q46" s="106"/>
      <c r="R46" s="107"/>
      <c r="S46" s="312"/>
      <c r="T46" s="106"/>
      <c r="U46" s="106"/>
      <c r="V46" s="107"/>
      <c r="W46" s="312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</row>
    <row r="47" spans="1:33" ht="11.25">
      <c r="A47" s="36"/>
      <c r="B47" s="1233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3"/>
      <c r="T47" s="1233"/>
      <c r="U47" s="1233"/>
      <c r="V47" s="1233"/>
      <c r="W47" s="1233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s="63" customFormat="1" ht="11.25">
      <c r="A48" s="106"/>
      <c r="B48" s="106"/>
      <c r="C48" s="106"/>
      <c r="D48" s="106"/>
      <c r="E48" s="106"/>
      <c r="F48" s="106"/>
      <c r="G48" s="106"/>
      <c r="H48" s="1232"/>
      <c r="I48" s="1232"/>
      <c r="J48" s="106"/>
      <c r="K48" s="106"/>
      <c r="L48" s="107"/>
      <c r="M48" s="106"/>
      <c r="N48" s="106"/>
      <c r="O48" s="107"/>
      <c r="P48" s="106"/>
      <c r="Q48" s="106"/>
      <c r="R48" s="107"/>
      <c r="S48" s="312"/>
      <c r="T48" s="106"/>
      <c r="U48" s="106"/>
      <c r="V48" s="107"/>
      <c r="W48" s="312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</row>
    <row r="49" spans="1:33" ht="11.25">
      <c r="A49" s="36"/>
      <c r="B49" s="1233"/>
      <c r="C49" s="1233"/>
      <c r="D49" s="1233"/>
      <c r="E49" s="1233"/>
      <c r="F49" s="1233"/>
      <c r="G49" s="1233"/>
      <c r="H49" s="1233"/>
      <c r="I49" s="1233"/>
      <c r="J49" s="1233"/>
      <c r="K49" s="1233"/>
      <c r="L49" s="1233"/>
      <c r="M49" s="1233"/>
      <c r="N49" s="1233"/>
      <c r="O49" s="1233"/>
      <c r="P49" s="36"/>
      <c r="Q49" s="36"/>
      <c r="R49" s="37"/>
      <c r="S49" s="762"/>
      <c r="T49" s="36"/>
      <c r="U49" s="36"/>
      <c r="V49" s="37"/>
      <c r="W49" s="762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63" customFormat="1" ht="11.25">
      <c r="A50" s="106"/>
      <c r="B50" s="106"/>
      <c r="C50" s="106"/>
      <c r="D50" s="106"/>
      <c r="E50" s="106"/>
      <c r="F50" s="106"/>
      <c r="G50" s="106"/>
      <c r="H50" s="1232"/>
      <c r="I50" s="1232"/>
      <c r="J50" s="106"/>
      <c r="K50" s="106"/>
      <c r="L50" s="107"/>
      <c r="M50" s="106"/>
      <c r="N50" s="106"/>
      <c r="O50" s="107"/>
      <c r="P50" s="106"/>
      <c r="Q50" s="106"/>
      <c r="R50" s="107"/>
      <c r="S50" s="312"/>
      <c r="T50" s="106"/>
      <c r="U50" s="106"/>
      <c r="V50" s="107"/>
      <c r="W50" s="312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</row>
    <row r="51" spans="1:33" ht="11.25">
      <c r="A51" s="36"/>
      <c r="B51" s="36"/>
      <c r="C51" s="36"/>
      <c r="D51" s="36"/>
      <c r="E51" s="36"/>
      <c r="F51" s="36"/>
      <c r="G51" s="36"/>
      <c r="H51" s="1230"/>
      <c r="I51" s="1230"/>
      <c r="J51" s="36"/>
      <c r="K51" s="36"/>
      <c r="L51" s="37"/>
      <c r="M51" s="36"/>
      <c r="N51" s="36"/>
      <c r="O51" s="37"/>
      <c r="P51" s="36"/>
      <c r="Q51" s="36"/>
      <c r="R51" s="37"/>
      <c r="S51" s="762"/>
      <c r="T51" s="36"/>
      <c r="U51" s="36"/>
      <c r="V51" s="37"/>
      <c r="W51" s="762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33" s="63" customFormat="1" ht="11.25">
      <c r="A52" s="106"/>
      <c r="B52" s="106"/>
      <c r="C52" s="106"/>
      <c r="D52" s="106"/>
      <c r="E52" s="106"/>
      <c r="F52" s="106"/>
      <c r="G52" s="106"/>
      <c r="H52" s="1232"/>
      <c r="I52" s="1232"/>
      <c r="J52" s="106"/>
      <c r="K52" s="106"/>
      <c r="L52" s="107"/>
      <c r="M52" s="106"/>
      <c r="N52" s="106"/>
      <c r="O52" s="107"/>
      <c r="P52" s="106"/>
      <c r="Q52" s="106"/>
      <c r="R52" s="107"/>
      <c r="S52" s="312"/>
      <c r="T52" s="106"/>
      <c r="U52" s="106"/>
      <c r="V52" s="107"/>
      <c r="W52" s="312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</row>
    <row r="53" spans="1:33" ht="11.25">
      <c r="A53" s="36"/>
      <c r="B53" s="36"/>
      <c r="C53" s="36"/>
      <c r="D53" s="36"/>
      <c r="E53" s="36"/>
      <c r="F53" s="36"/>
      <c r="G53" s="36"/>
      <c r="H53" s="1230"/>
      <c r="I53" s="1230"/>
      <c r="J53" s="36"/>
      <c r="K53" s="36"/>
      <c r="L53" s="37"/>
      <c r="M53" s="36"/>
      <c r="N53" s="36"/>
      <c r="O53" s="37"/>
      <c r="P53" s="36"/>
      <c r="Q53" s="36"/>
      <c r="R53" s="37"/>
      <c r="S53" s="762"/>
      <c r="T53" s="36"/>
      <c r="U53" s="36"/>
      <c r="V53" s="37"/>
      <c r="W53" s="762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1:33" ht="11.25">
      <c r="A54" s="36"/>
      <c r="B54" s="36"/>
      <c r="C54" s="36"/>
      <c r="D54" s="36"/>
      <c r="E54" s="36"/>
      <c r="F54" s="36"/>
      <c r="G54" s="36"/>
      <c r="H54" s="1230"/>
      <c r="I54" s="1230"/>
      <c r="J54" s="36"/>
      <c r="K54" s="36"/>
      <c r="L54" s="37"/>
      <c r="M54" s="36"/>
      <c r="N54" s="36"/>
      <c r="O54" s="37"/>
      <c r="P54" s="36"/>
      <c r="Q54" s="36"/>
      <c r="R54" s="37"/>
      <c r="S54" s="762"/>
      <c r="T54" s="36"/>
      <c r="U54" s="36"/>
      <c r="V54" s="37"/>
      <c r="W54" s="762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ht="11.25">
      <c r="A55" s="36"/>
      <c r="B55" s="36"/>
      <c r="C55" s="36"/>
      <c r="D55" s="36"/>
      <c r="E55" s="36"/>
      <c r="F55" s="36"/>
      <c r="G55" s="36"/>
      <c r="H55" s="1230"/>
      <c r="I55" s="1230"/>
      <c r="J55" s="36"/>
      <c r="K55" s="36"/>
      <c r="L55" s="37"/>
      <c r="M55" s="36"/>
      <c r="N55" s="36"/>
      <c r="O55" s="37"/>
      <c r="P55" s="36"/>
      <c r="Q55" s="36"/>
      <c r="R55" s="37"/>
      <c r="S55" s="762"/>
      <c r="T55" s="36"/>
      <c r="U55" s="36"/>
      <c r="V55" s="37"/>
      <c r="W55" s="762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1:33" ht="11.25">
      <c r="A56" s="36"/>
      <c r="B56" s="36"/>
      <c r="C56" s="36"/>
      <c r="D56" s="36"/>
      <c r="E56" s="36"/>
      <c r="F56" s="36"/>
      <c r="G56" s="36"/>
      <c r="H56" s="1230"/>
      <c r="I56" s="1230"/>
      <c r="J56" s="36"/>
      <c r="K56" s="36"/>
      <c r="L56" s="37"/>
      <c r="M56" s="36"/>
      <c r="N56" s="36"/>
      <c r="O56" s="37"/>
      <c r="P56" s="36"/>
      <c r="Q56" s="36"/>
      <c r="R56" s="37"/>
      <c r="S56" s="762"/>
      <c r="T56" s="36"/>
      <c r="U56" s="36"/>
      <c r="V56" s="37"/>
      <c r="W56" s="762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1:33" ht="11.25">
      <c r="A57" s="36"/>
      <c r="B57" s="36"/>
      <c r="C57" s="36"/>
      <c r="D57" s="36"/>
      <c r="E57" s="36"/>
      <c r="F57" s="36"/>
      <c r="G57" s="36"/>
      <c r="H57" s="1230"/>
      <c r="I57" s="1230"/>
      <c r="J57" s="36"/>
      <c r="K57" s="36"/>
      <c r="L57" s="37"/>
      <c r="M57" s="36"/>
      <c r="N57" s="36"/>
      <c r="O57" s="37"/>
      <c r="P57" s="36"/>
      <c r="Q57" s="36"/>
      <c r="R57" s="37"/>
      <c r="S57" s="762"/>
      <c r="T57" s="36"/>
      <c r="U57" s="36"/>
      <c r="V57" s="37"/>
      <c r="W57" s="762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1:33" ht="11.25">
      <c r="A58" s="36"/>
      <c r="B58" s="36"/>
      <c r="C58" s="36"/>
      <c r="D58" s="36"/>
      <c r="E58" s="36"/>
      <c r="F58" s="36"/>
      <c r="G58" s="36"/>
      <c r="H58" s="1230"/>
      <c r="I58" s="1230"/>
      <c r="J58" s="36"/>
      <c r="K58" s="36"/>
      <c r="L58" s="37"/>
      <c r="M58" s="36"/>
      <c r="N58" s="36"/>
      <c r="O58" s="37"/>
      <c r="P58" s="36"/>
      <c r="Q58" s="36"/>
      <c r="R58" s="37"/>
      <c r="S58" s="762"/>
      <c r="T58" s="36"/>
      <c r="U58" s="36"/>
      <c r="V58" s="37"/>
      <c r="W58" s="762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1:33" ht="11.25">
      <c r="A59" s="36"/>
      <c r="B59" s="36"/>
      <c r="C59" s="36"/>
      <c r="D59" s="36"/>
      <c r="E59" s="36"/>
      <c r="F59" s="36"/>
      <c r="G59" s="36"/>
      <c r="H59" s="1230"/>
      <c r="I59" s="1230"/>
      <c r="J59" s="36"/>
      <c r="K59" s="36"/>
      <c r="L59" s="37"/>
      <c r="M59" s="36"/>
      <c r="N59" s="36"/>
      <c r="O59" s="37"/>
      <c r="P59" s="36"/>
      <c r="Q59" s="36"/>
      <c r="R59" s="37"/>
      <c r="S59" s="762"/>
      <c r="T59" s="36"/>
      <c r="U59" s="36"/>
      <c r="V59" s="37"/>
      <c r="W59" s="762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1:33" ht="11.25">
      <c r="A60" s="36"/>
      <c r="B60" s="36"/>
      <c r="C60" s="36"/>
      <c r="D60" s="36"/>
      <c r="E60" s="36"/>
      <c r="F60" s="36"/>
      <c r="G60" s="36"/>
      <c r="H60" s="1230"/>
      <c r="I60" s="1230"/>
      <c r="J60" s="36"/>
      <c r="K60" s="36"/>
      <c r="L60" s="37"/>
      <c r="M60" s="36"/>
      <c r="N60" s="36"/>
      <c r="O60" s="37"/>
      <c r="P60" s="36"/>
      <c r="Q60" s="36"/>
      <c r="R60" s="37"/>
      <c r="S60" s="762"/>
      <c r="T60" s="36"/>
      <c r="U60" s="36"/>
      <c r="V60" s="37"/>
      <c r="W60" s="762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1:33" ht="11.25">
      <c r="A61" s="36"/>
      <c r="B61" s="36"/>
      <c r="C61" s="36"/>
      <c r="D61" s="36"/>
      <c r="E61" s="36"/>
      <c r="F61" s="36"/>
      <c r="G61" s="36"/>
      <c r="H61" s="1230"/>
      <c r="I61" s="1230"/>
      <c r="J61" s="36"/>
      <c r="K61" s="36"/>
      <c r="L61" s="37"/>
      <c r="M61" s="36"/>
      <c r="N61" s="36"/>
      <c r="O61" s="37"/>
      <c r="P61" s="36"/>
      <c r="Q61" s="36"/>
      <c r="R61" s="37"/>
      <c r="S61" s="762"/>
      <c r="T61" s="36"/>
      <c r="U61" s="36"/>
      <c r="V61" s="37"/>
      <c r="W61" s="762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1:33" ht="11.25">
      <c r="A62" s="36"/>
      <c r="B62" s="36"/>
      <c r="C62" s="36"/>
      <c r="D62" s="36"/>
      <c r="E62" s="36"/>
      <c r="F62" s="36"/>
      <c r="G62" s="36"/>
      <c r="H62" s="1230"/>
      <c r="I62" s="1230"/>
      <c r="J62" s="36"/>
      <c r="K62" s="36"/>
      <c r="L62" s="37"/>
      <c r="M62" s="36"/>
      <c r="N62" s="36"/>
      <c r="O62" s="37"/>
      <c r="P62" s="36"/>
      <c r="Q62" s="36"/>
      <c r="R62" s="37"/>
      <c r="S62" s="762"/>
      <c r="T62" s="36"/>
      <c r="U62" s="36"/>
      <c r="V62" s="37"/>
      <c r="W62" s="762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1:33" ht="11.25">
      <c r="A63" s="36"/>
      <c r="B63" s="36"/>
      <c r="C63" s="36"/>
      <c r="D63" s="36"/>
      <c r="E63" s="36"/>
      <c r="F63" s="36"/>
      <c r="G63" s="36"/>
      <c r="H63" s="1230"/>
      <c r="I63" s="1230"/>
      <c r="J63" s="36"/>
      <c r="K63" s="36"/>
      <c r="L63" s="37"/>
      <c r="M63" s="36"/>
      <c r="N63" s="36"/>
      <c r="O63" s="37"/>
      <c r="P63" s="36"/>
      <c r="Q63" s="36"/>
      <c r="R63" s="37"/>
      <c r="S63" s="762"/>
      <c r="T63" s="36"/>
      <c r="U63" s="36"/>
      <c r="V63" s="37"/>
      <c r="W63" s="762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1:33" ht="11.25">
      <c r="A64" s="36"/>
      <c r="B64" s="36"/>
      <c r="C64" s="36"/>
      <c r="D64" s="36"/>
      <c r="E64" s="36"/>
      <c r="F64" s="36"/>
      <c r="G64" s="36"/>
      <c r="H64" s="1230"/>
      <c r="I64" s="1230"/>
      <c r="J64" s="36"/>
      <c r="K64" s="36"/>
      <c r="L64" s="37"/>
      <c r="M64" s="36"/>
      <c r="N64" s="36"/>
      <c r="O64" s="37"/>
      <c r="P64" s="36"/>
      <c r="Q64" s="36"/>
      <c r="R64" s="37"/>
      <c r="S64" s="762"/>
      <c r="T64" s="36"/>
      <c r="U64" s="36"/>
      <c r="V64" s="37"/>
      <c r="W64" s="762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1:33" ht="11.25">
      <c r="A65" s="36"/>
      <c r="B65" s="36"/>
      <c r="C65" s="36"/>
      <c r="D65" s="36"/>
      <c r="E65" s="36"/>
      <c r="F65" s="36"/>
      <c r="G65" s="36"/>
      <c r="H65" s="1230"/>
      <c r="I65" s="1230"/>
      <c r="J65" s="36"/>
      <c r="K65" s="36"/>
      <c r="L65" s="37"/>
      <c r="M65" s="36"/>
      <c r="N65" s="36"/>
      <c r="O65" s="37"/>
      <c r="P65" s="36"/>
      <c r="Q65" s="36"/>
      <c r="R65" s="37"/>
      <c r="S65" s="762"/>
      <c r="T65" s="36"/>
      <c r="U65" s="36"/>
      <c r="V65" s="37"/>
      <c r="W65" s="762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1:33" ht="11.25">
      <c r="A66" s="36"/>
      <c r="B66" s="36"/>
      <c r="C66" s="36"/>
      <c r="D66" s="36"/>
      <c r="E66" s="36"/>
      <c r="F66" s="36"/>
      <c r="G66" s="36"/>
      <c r="H66" s="1230"/>
      <c r="I66" s="1230"/>
      <c r="J66" s="36"/>
      <c r="K66" s="36"/>
      <c r="L66" s="37"/>
      <c r="M66" s="36"/>
      <c r="N66" s="36"/>
      <c r="O66" s="37"/>
      <c r="P66" s="36"/>
      <c r="Q66" s="36"/>
      <c r="R66" s="37"/>
      <c r="S66" s="762"/>
      <c r="T66" s="36"/>
      <c r="U66" s="36"/>
      <c r="V66" s="37"/>
      <c r="W66" s="762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1:33" ht="11.25">
      <c r="A67" s="36"/>
      <c r="B67" s="36"/>
      <c r="C67" s="36"/>
      <c r="D67" s="36"/>
      <c r="E67" s="36"/>
      <c r="F67" s="36"/>
      <c r="G67" s="36"/>
      <c r="H67" s="1230"/>
      <c r="I67" s="1230"/>
      <c r="J67" s="36"/>
      <c r="K67" s="36"/>
      <c r="L67" s="37"/>
      <c r="M67" s="36"/>
      <c r="N67" s="36"/>
      <c r="O67" s="37"/>
      <c r="P67" s="36"/>
      <c r="Q67" s="36"/>
      <c r="R67" s="37"/>
      <c r="S67" s="762"/>
      <c r="T67" s="36"/>
      <c r="U67" s="36"/>
      <c r="V67" s="37"/>
      <c r="W67" s="762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1:33" ht="11.25">
      <c r="A68" s="36"/>
      <c r="B68" s="36"/>
      <c r="C68" s="36"/>
      <c r="D68" s="36"/>
      <c r="E68" s="36"/>
      <c r="F68" s="36"/>
      <c r="G68" s="36"/>
      <c r="H68" s="1230"/>
      <c r="I68" s="1230"/>
      <c r="J68" s="36"/>
      <c r="K68" s="36"/>
      <c r="L68" s="37"/>
      <c r="M68" s="36"/>
      <c r="N68" s="36"/>
      <c r="O68" s="37"/>
      <c r="P68" s="36"/>
      <c r="Q68" s="36"/>
      <c r="R68" s="37"/>
      <c r="S68" s="762"/>
      <c r="T68" s="36"/>
      <c r="U68" s="36"/>
      <c r="V68" s="37"/>
      <c r="W68" s="762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1:33" ht="11.25">
      <c r="A69" s="36"/>
      <c r="B69" s="36"/>
      <c r="C69" s="36"/>
      <c r="D69" s="36"/>
      <c r="E69" s="36"/>
      <c r="F69" s="36"/>
      <c r="G69" s="36"/>
      <c r="H69" s="1230"/>
      <c r="I69" s="1230"/>
      <c r="J69" s="36"/>
      <c r="K69" s="36"/>
      <c r="L69" s="37"/>
      <c r="M69" s="36"/>
      <c r="N69" s="36"/>
      <c r="O69" s="37"/>
      <c r="P69" s="36"/>
      <c r="Q69" s="36"/>
      <c r="R69" s="37"/>
      <c r="S69" s="762"/>
      <c r="T69" s="36"/>
      <c r="U69" s="36"/>
      <c r="V69" s="37"/>
      <c r="W69" s="762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pans="1:33" ht="11.25">
      <c r="A70" s="36"/>
      <c r="B70" s="36"/>
      <c r="C70" s="36"/>
      <c r="D70" s="36"/>
      <c r="E70" s="36"/>
      <c r="F70" s="36"/>
      <c r="G70" s="36"/>
      <c r="H70" s="1230"/>
      <c r="I70" s="1230"/>
      <c r="J70" s="36"/>
      <c r="K70" s="36"/>
      <c r="L70" s="37"/>
      <c r="M70" s="36"/>
      <c r="N70" s="36"/>
      <c r="O70" s="37"/>
      <c r="P70" s="36"/>
      <c r="Q70" s="36"/>
      <c r="R70" s="37"/>
      <c r="S70" s="762"/>
      <c r="T70" s="36"/>
      <c r="U70" s="36"/>
      <c r="V70" s="37"/>
      <c r="W70" s="762"/>
      <c r="X70" s="36"/>
      <c r="Y70" s="36"/>
      <c r="Z70" s="36"/>
      <c r="AA70" s="36"/>
      <c r="AB70" s="36"/>
      <c r="AC70" s="36"/>
      <c r="AD70" s="36"/>
      <c r="AE70" s="36"/>
      <c r="AF70" s="36"/>
      <c r="AG70" s="36"/>
    </row>
    <row r="71" spans="1:33" ht="11.25">
      <c r="A71" s="36"/>
      <c r="B71" s="36"/>
      <c r="C71" s="36"/>
      <c r="D71" s="36"/>
      <c r="E71" s="36"/>
      <c r="F71" s="36"/>
      <c r="G71" s="36"/>
      <c r="H71" s="1230"/>
      <c r="I71" s="1230"/>
      <c r="J71" s="36"/>
      <c r="K71" s="36"/>
      <c r="L71" s="37"/>
      <c r="M71" s="36"/>
      <c r="N71" s="36"/>
      <c r="O71" s="37"/>
      <c r="P71" s="36"/>
      <c r="Q71" s="36"/>
      <c r="R71" s="37"/>
      <c r="S71" s="762"/>
      <c r="T71" s="36"/>
      <c r="U71" s="36"/>
      <c r="V71" s="37"/>
      <c r="W71" s="762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1:33" ht="11.25">
      <c r="A72" s="36"/>
      <c r="B72" s="36"/>
      <c r="C72" s="36"/>
      <c r="D72" s="36"/>
      <c r="E72" s="36"/>
      <c r="F72" s="36"/>
      <c r="G72" s="36"/>
      <c r="H72" s="1230"/>
      <c r="I72" s="1230"/>
      <c r="J72" s="36"/>
      <c r="K72" s="36"/>
      <c r="L72" s="37"/>
      <c r="M72" s="36"/>
      <c r="N72" s="36"/>
      <c r="O72" s="37"/>
      <c r="P72" s="36"/>
      <c r="Q72" s="36"/>
      <c r="R72" s="37"/>
      <c r="S72" s="762"/>
      <c r="T72" s="36"/>
      <c r="U72" s="36"/>
      <c r="V72" s="37"/>
      <c r="W72" s="762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pans="1:33" ht="11.25">
      <c r="A73" s="36"/>
      <c r="B73" s="36"/>
      <c r="C73" s="36"/>
      <c r="D73" s="36"/>
      <c r="E73" s="36"/>
      <c r="F73" s="36"/>
      <c r="G73" s="36"/>
      <c r="H73" s="1230"/>
      <c r="I73" s="1230"/>
      <c r="J73" s="36"/>
      <c r="K73" s="36"/>
      <c r="L73" s="37"/>
      <c r="M73" s="36"/>
      <c r="N73" s="36"/>
      <c r="O73" s="37"/>
      <c r="P73" s="36"/>
      <c r="Q73" s="36"/>
      <c r="R73" s="37"/>
      <c r="S73" s="762"/>
      <c r="T73" s="36"/>
      <c r="U73" s="36"/>
      <c r="V73" s="37"/>
      <c r="W73" s="762"/>
      <c r="X73" s="36"/>
      <c r="Y73" s="36"/>
      <c r="Z73" s="36"/>
      <c r="AA73" s="36"/>
      <c r="AB73" s="36"/>
      <c r="AC73" s="36"/>
      <c r="AD73" s="36"/>
      <c r="AE73" s="36"/>
      <c r="AF73" s="36"/>
      <c r="AG73" s="36"/>
    </row>
    <row r="74" spans="1:33" ht="11.25">
      <c r="A74" s="36"/>
      <c r="B74" s="36"/>
      <c r="C74" s="36"/>
      <c r="D74" s="36"/>
      <c r="E74" s="36"/>
      <c r="F74" s="36"/>
      <c r="G74" s="36"/>
      <c r="H74" s="1230"/>
      <c r="I74" s="1230"/>
      <c r="J74" s="36"/>
      <c r="K74" s="36"/>
      <c r="L74" s="37"/>
      <c r="M74" s="36"/>
      <c r="N74" s="36"/>
      <c r="O74" s="37"/>
      <c r="P74" s="36"/>
      <c r="Q74" s="36"/>
      <c r="R74" s="37"/>
      <c r="S74" s="762"/>
      <c r="T74" s="36"/>
      <c r="U74" s="36"/>
      <c r="V74" s="37"/>
      <c r="W74" s="762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pans="1:33" ht="11.25">
      <c r="A75" s="36"/>
      <c r="B75" s="36"/>
      <c r="C75" s="36"/>
      <c r="D75" s="36"/>
      <c r="E75" s="36"/>
      <c r="F75" s="36"/>
      <c r="G75" s="36"/>
      <c r="H75" s="1230"/>
      <c r="I75" s="1230"/>
      <c r="J75" s="36"/>
      <c r="K75" s="36"/>
      <c r="L75" s="37"/>
      <c r="M75" s="36"/>
      <c r="N75" s="36"/>
      <c r="O75" s="37"/>
      <c r="P75" s="36"/>
      <c r="Q75" s="36"/>
      <c r="R75" s="37"/>
      <c r="S75" s="762"/>
      <c r="T75" s="36"/>
      <c r="U75" s="36"/>
      <c r="V75" s="37"/>
      <c r="W75" s="762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1.25">
      <c r="A76" s="36"/>
      <c r="B76" s="36"/>
      <c r="C76" s="36"/>
      <c r="D76" s="36"/>
      <c r="E76" s="36"/>
      <c r="F76" s="36"/>
      <c r="G76" s="36"/>
      <c r="H76" s="1230"/>
      <c r="I76" s="1230"/>
      <c r="J76" s="36"/>
      <c r="K76" s="36"/>
      <c r="L76" s="37"/>
      <c r="M76" s="36"/>
      <c r="N76" s="36"/>
      <c r="O76" s="37"/>
      <c r="P76" s="36"/>
      <c r="Q76" s="36"/>
      <c r="R76" s="37"/>
      <c r="S76" s="762"/>
      <c r="T76" s="36"/>
      <c r="U76" s="36"/>
      <c r="V76" s="37"/>
      <c r="W76" s="762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1.25">
      <c r="A77" s="36"/>
      <c r="B77" s="36"/>
      <c r="C77" s="36"/>
      <c r="D77" s="36"/>
      <c r="E77" s="36"/>
      <c r="F77" s="36"/>
      <c r="G77" s="36"/>
      <c r="H77" s="1230"/>
      <c r="I77" s="1230"/>
      <c r="J77" s="36"/>
      <c r="K77" s="36"/>
      <c r="L77" s="37"/>
      <c r="M77" s="36"/>
      <c r="N77" s="36"/>
      <c r="O77" s="37"/>
      <c r="P77" s="36"/>
      <c r="Q77" s="36"/>
      <c r="R77" s="37"/>
      <c r="S77" s="762"/>
      <c r="T77" s="36"/>
      <c r="U77" s="36"/>
      <c r="V77" s="37"/>
      <c r="W77" s="762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1.25">
      <c r="A78" s="36"/>
      <c r="B78" s="36"/>
      <c r="C78" s="36"/>
      <c r="D78" s="36"/>
      <c r="E78" s="36"/>
      <c r="F78" s="36"/>
      <c r="G78" s="36"/>
      <c r="H78" s="1230"/>
      <c r="I78" s="1230"/>
      <c r="J78" s="36"/>
      <c r="K78" s="36"/>
      <c r="L78" s="37"/>
      <c r="M78" s="36"/>
      <c r="N78" s="36"/>
      <c r="O78" s="37"/>
      <c r="P78" s="36"/>
      <c r="Q78" s="36"/>
      <c r="R78" s="37"/>
      <c r="S78" s="762"/>
      <c r="T78" s="36"/>
      <c r="U78" s="36"/>
      <c r="V78" s="37"/>
      <c r="W78" s="762"/>
      <c r="X78" s="36"/>
      <c r="Y78" s="36"/>
      <c r="Z78" s="36"/>
      <c r="AA78" s="36"/>
      <c r="AB78" s="36"/>
      <c r="AC78" s="36"/>
      <c r="AD78" s="36"/>
      <c r="AE78" s="36"/>
      <c r="AF78" s="36"/>
      <c r="AG78" s="36"/>
    </row>
    <row r="79" spans="1:33" ht="11.25">
      <c r="A79" s="36"/>
      <c r="B79" s="36"/>
      <c r="C79" s="36"/>
      <c r="D79" s="36"/>
      <c r="E79" s="36"/>
      <c r="F79" s="36"/>
      <c r="G79" s="36"/>
      <c r="H79" s="1230"/>
      <c r="I79" s="1230"/>
      <c r="J79" s="36"/>
      <c r="K79" s="36"/>
      <c r="L79" s="37"/>
      <c r="M79" s="36"/>
      <c r="N79" s="36"/>
      <c r="O79" s="37"/>
      <c r="P79" s="36"/>
      <c r="Q79" s="36"/>
      <c r="R79" s="37"/>
      <c r="S79" s="762"/>
      <c r="T79" s="36"/>
      <c r="U79" s="36"/>
      <c r="V79" s="37"/>
      <c r="W79" s="762"/>
      <c r="X79" s="36"/>
      <c r="Y79" s="36"/>
      <c r="Z79" s="36"/>
      <c r="AA79" s="36"/>
      <c r="AB79" s="36"/>
      <c r="AC79" s="36"/>
      <c r="AD79" s="36"/>
      <c r="AE79" s="36"/>
      <c r="AF79" s="36"/>
      <c r="AG79" s="36"/>
    </row>
    <row r="80" spans="1:33" ht="11.25">
      <c r="A80" s="36"/>
      <c r="B80" s="36"/>
      <c r="C80" s="36"/>
      <c r="D80" s="36"/>
      <c r="E80" s="36"/>
      <c r="F80" s="36"/>
      <c r="G80" s="36"/>
      <c r="H80" s="1230"/>
      <c r="I80" s="1230"/>
      <c r="J80" s="36"/>
      <c r="K80" s="36"/>
      <c r="L80" s="37"/>
      <c r="M80" s="36"/>
      <c r="N80" s="36"/>
      <c r="O80" s="37"/>
      <c r="P80" s="36"/>
      <c r="Q80" s="36"/>
      <c r="R80" s="37"/>
      <c r="S80" s="762"/>
      <c r="T80" s="36"/>
      <c r="U80" s="36"/>
      <c r="V80" s="37"/>
      <c r="W80" s="762"/>
      <c r="X80" s="36"/>
      <c r="Y80" s="36"/>
      <c r="Z80" s="36"/>
      <c r="AA80" s="36"/>
      <c r="AB80" s="36"/>
      <c r="AC80" s="36"/>
      <c r="AD80" s="36"/>
      <c r="AE80" s="36"/>
      <c r="AF80" s="36"/>
      <c r="AG80" s="36"/>
    </row>
    <row r="81" spans="1:33" ht="11.25">
      <c r="A81" s="36"/>
      <c r="B81" s="36"/>
      <c r="C81" s="36"/>
      <c r="D81" s="36"/>
      <c r="E81" s="36"/>
      <c r="F81" s="36"/>
      <c r="G81" s="36"/>
      <c r="H81" s="1230"/>
      <c r="I81" s="1230"/>
      <c r="J81" s="36"/>
      <c r="K81" s="36"/>
      <c r="L81" s="37"/>
      <c r="M81" s="36"/>
      <c r="N81" s="36"/>
      <c r="O81" s="37"/>
      <c r="P81" s="36"/>
      <c r="Q81" s="36"/>
      <c r="R81" s="37"/>
      <c r="S81" s="762"/>
      <c r="T81" s="36"/>
      <c r="U81" s="36"/>
      <c r="V81" s="37"/>
      <c r="W81" s="762"/>
      <c r="X81" s="36"/>
      <c r="Y81" s="36"/>
      <c r="Z81" s="36"/>
      <c r="AA81" s="36"/>
      <c r="AB81" s="36"/>
      <c r="AC81" s="36"/>
      <c r="AD81" s="36"/>
      <c r="AE81" s="36"/>
      <c r="AF81" s="36"/>
      <c r="AG81" s="36"/>
    </row>
    <row r="82" spans="1:33" ht="11.25">
      <c r="A82" s="36"/>
      <c r="B82" s="36"/>
      <c r="C82" s="36"/>
      <c r="D82" s="36"/>
      <c r="E82" s="36"/>
      <c r="F82" s="36"/>
      <c r="G82" s="36"/>
      <c r="H82" s="1230"/>
      <c r="I82" s="1230"/>
      <c r="J82" s="36"/>
      <c r="K82" s="36"/>
      <c r="L82" s="37"/>
      <c r="M82" s="36"/>
      <c r="N82" s="36"/>
      <c r="O82" s="37"/>
      <c r="P82" s="36"/>
      <c r="Q82" s="36"/>
      <c r="R82" s="37"/>
      <c r="S82" s="762"/>
      <c r="T82" s="36"/>
      <c r="U82" s="36"/>
      <c r="V82" s="37"/>
      <c r="W82" s="762"/>
      <c r="X82" s="36"/>
      <c r="Y82" s="36"/>
      <c r="Z82" s="36"/>
      <c r="AA82" s="36"/>
      <c r="AB82" s="36"/>
      <c r="AC82" s="36"/>
      <c r="AD82" s="36"/>
      <c r="AE82" s="36"/>
      <c r="AF82" s="36"/>
      <c r="AG82" s="36"/>
    </row>
    <row r="83" spans="1:33" ht="11.25">
      <c r="A83" s="36"/>
      <c r="B83" s="36"/>
      <c r="C83" s="36"/>
      <c r="D83" s="36"/>
      <c r="E83" s="36"/>
      <c r="F83" s="36"/>
      <c r="G83" s="36"/>
      <c r="H83" s="1230"/>
      <c r="I83" s="1230"/>
      <c r="J83" s="36"/>
      <c r="K83" s="36"/>
      <c r="L83" s="37"/>
      <c r="M83" s="36"/>
      <c r="N83" s="36"/>
      <c r="O83" s="37"/>
      <c r="P83" s="36"/>
      <c r="Q83" s="36"/>
      <c r="R83" s="37"/>
      <c r="S83" s="762"/>
      <c r="T83" s="36"/>
      <c r="U83" s="36"/>
      <c r="V83" s="37"/>
      <c r="W83" s="762"/>
      <c r="X83" s="36"/>
      <c r="Y83" s="36"/>
      <c r="Z83" s="36"/>
      <c r="AA83" s="36"/>
      <c r="AB83" s="36"/>
      <c r="AC83" s="36"/>
      <c r="AD83" s="36"/>
      <c r="AE83" s="36"/>
      <c r="AF83" s="36"/>
      <c r="AG83" s="36"/>
    </row>
    <row r="84" spans="1:33" ht="11.25">
      <c r="A84" s="36"/>
      <c r="B84" s="36"/>
      <c r="C84" s="36"/>
      <c r="D84" s="36"/>
      <c r="E84" s="36"/>
      <c r="F84" s="36"/>
      <c r="G84" s="36"/>
      <c r="H84" s="1230"/>
      <c r="I84" s="1230"/>
      <c r="J84" s="36"/>
      <c r="K84" s="36"/>
      <c r="L84" s="37"/>
      <c r="M84" s="36"/>
      <c r="N84" s="36"/>
      <c r="O84" s="37"/>
      <c r="P84" s="36"/>
      <c r="Q84" s="36"/>
      <c r="R84" s="37"/>
      <c r="S84" s="762"/>
      <c r="T84" s="36"/>
      <c r="U84" s="36"/>
      <c r="V84" s="37"/>
      <c r="W84" s="762"/>
      <c r="X84" s="36"/>
      <c r="Y84" s="36"/>
      <c r="Z84" s="36"/>
      <c r="AA84" s="36"/>
      <c r="AB84" s="36"/>
      <c r="AC84" s="36"/>
      <c r="AD84" s="36"/>
      <c r="AE84" s="36"/>
      <c r="AF84" s="36"/>
      <c r="AG84" s="36"/>
    </row>
    <row r="85" spans="1:33" ht="11.25">
      <c r="A85" s="36"/>
      <c r="B85" s="36"/>
      <c r="C85" s="36"/>
      <c r="D85" s="36"/>
      <c r="E85" s="36"/>
      <c r="F85" s="36"/>
      <c r="G85" s="36"/>
      <c r="H85" s="1230"/>
      <c r="I85" s="1230"/>
      <c r="J85" s="36"/>
      <c r="K85" s="36"/>
      <c r="L85" s="37"/>
      <c r="M85" s="36"/>
      <c r="N85" s="36"/>
      <c r="O85" s="37"/>
      <c r="P85" s="36"/>
      <c r="Q85" s="36"/>
      <c r="R85" s="37"/>
      <c r="S85" s="762"/>
      <c r="T85" s="36"/>
      <c r="U85" s="36"/>
      <c r="V85" s="37"/>
      <c r="W85" s="762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pans="1:33" ht="11.25">
      <c r="A86" s="36"/>
      <c r="B86" s="36"/>
      <c r="C86" s="36"/>
      <c r="D86" s="36"/>
      <c r="E86" s="36"/>
      <c r="F86" s="36"/>
      <c r="G86" s="36"/>
      <c r="H86" s="1230"/>
      <c r="I86" s="1230"/>
      <c r="J86" s="36"/>
      <c r="K86" s="36"/>
      <c r="L86" s="37"/>
      <c r="M86" s="36"/>
      <c r="N86" s="36"/>
      <c r="O86" s="37"/>
      <c r="P86" s="36"/>
      <c r="Q86" s="36"/>
      <c r="R86" s="37"/>
      <c r="S86" s="762"/>
      <c r="T86" s="36"/>
      <c r="U86" s="36"/>
      <c r="V86" s="37"/>
      <c r="W86" s="762"/>
      <c r="X86" s="36"/>
      <c r="Y86" s="36"/>
      <c r="Z86" s="36"/>
      <c r="AA86" s="36"/>
      <c r="AB86" s="36"/>
      <c r="AC86" s="36"/>
      <c r="AD86" s="36"/>
      <c r="AE86" s="36"/>
      <c r="AF86" s="36"/>
      <c r="AG86" s="36"/>
    </row>
    <row r="87" spans="1:33" ht="11.25">
      <c r="A87" s="36"/>
      <c r="B87" s="36"/>
      <c r="C87" s="36"/>
      <c r="D87" s="36"/>
      <c r="E87" s="36"/>
      <c r="F87" s="36"/>
      <c r="G87" s="36"/>
      <c r="H87" s="1230"/>
      <c r="I87" s="1230"/>
      <c r="J87" s="36"/>
      <c r="K87" s="36"/>
      <c r="L87" s="37"/>
      <c r="M87" s="36"/>
      <c r="N87" s="36"/>
      <c r="O87" s="37"/>
      <c r="P87" s="36"/>
      <c r="Q87" s="36"/>
      <c r="R87" s="37"/>
      <c r="S87" s="762"/>
      <c r="T87" s="36"/>
      <c r="U87" s="36"/>
      <c r="V87" s="37"/>
      <c r="W87" s="762"/>
      <c r="X87" s="36"/>
      <c r="Y87" s="36"/>
      <c r="Z87" s="36"/>
      <c r="AA87" s="36"/>
      <c r="AB87" s="36"/>
      <c r="AC87" s="36"/>
      <c r="AD87" s="36"/>
      <c r="AE87" s="36"/>
      <c r="AF87" s="36"/>
      <c r="AG87" s="36"/>
    </row>
    <row r="88" spans="1:33" ht="11.25">
      <c r="A88" s="36"/>
      <c r="B88" s="36"/>
      <c r="C88" s="36"/>
      <c r="D88" s="36"/>
      <c r="E88" s="36"/>
      <c r="F88" s="36"/>
      <c r="G88" s="36"/>
      <c r="H88" s="1230"/>
      <c r="I88" s="1230"/>
      <c r="J88" s="36"/>
      <c r="K88" s="36"/>
      <c r="L88" s="37"/>
      <c r="M88" s="36"/>
      <c r="N88" s="36"/>
      <c r="O88" s="37"/>
      <c r="P88" s="36"/>
      <c r="Q88" s="36"/>
      <c r="R88" s="37"/>
      <c r="S88" s="762"/>
      <c r="T88" s="36"/>
      <c r="U88" s="36"/>
      <c r="V88" s="37"/>
      <c r="W88" s="762"/>
      <c r="X88" s="36"/>
      <c r="Y88" s="36"/>
      <c r="Z88" s="36"/>
      <c r="AA88" s="36"/>
      <c r="AB88" s="36"/>
      <c r="AC88" s="36"/>
      <c r="AD88" s="36"/>
      <c r="AE88" s="36"/>
      <c r="AF88" s="36"/>
      <c r="AG88" s="36"/>
    </row>
    <row r="89" spans="1:33" ht="11.25">
      <c r="A89" s="36"/>
      <c r="B89" s="36"/>
      <c r="C89" s="36"/>
      <c r="D89" s="36"/>
      <c r="E89" s="36"/>
      <c r="F89" s="36"/>
      <c r="G89" s="36"/>
      <c r="H89" s="1230"/>
      <c r="I89" s="1230"/>
      <c r="J89" s="36"/>
      <c r="K89" s="36"/>
      <c r="L89" s="37"/>
      <c r="M89" s="36"/>
      <c r="N89" s="36"/>
      <c r="O89" s="37"/>
      <c r="P89" s="36"/>
      <c r="Q89" s="36"/>
      <c r="R89" s="37"/>
      <c r="S89" s="762"/>
      <c r="T89" s="36"/>
      <c r="U89" s="36"/>
      <c r="V89" s="37"/>
      <c r="W89" s="762"/>
      <c r="X89" s="36"/>
      <c r="Y89" s="36"/>
      <c r="Z89" s="36"/>
      <c r="AA89" s="36"/>
      <c r="AB89" s="36"/>
      <c r="AC89" s="36"/>
      <c r="AD89" s="36"/>
      <c r="AE89" s="36"/>
      <c r="AF89" s="36"/>
      <c r="AG89" s="36"/>
    </row>
    <row r="90" spans="1:33" ht="11.25">
      <c r="A90" s="36"/>
      <c r="B90" s="36"/>
      <c r="C90" s="36"/>
      <c r="D90" s="36"/>
      <c r="E90" s="36"/>
      <c r="F90" s="36"/>
      <c r="G90" s="36"/>
      <c r="H90" s="1230"/>
      <c r="I90" s="1230"/>
      <c r="J90" s="36"/>
      <c r="K90" s="36"/>
      <c r="L90" s="37"/>
      <c r="M90" s="36"/>
      <c r="N90" s="36"/>
      <c r="O90" s="37"/>
      <c r="P90" s="36"/>
      <c r="Q90" s="36"/>
      <c r="R90" s="37"/>
      <c r="S90" s="762"/>
      <c r="T90" s="36"/>
      <c r="U90" s="36"/>
      <c r="V90" s="37"/>
      <c r="W90" s="762"/>
      <c r="X90" s="36"/>
      <c r="Y90" s="36"/>
      <c r="Z90" s="36"/>
      <c r="AA90" s="36"/>
      <c r="AB90" s="36"/>
      <c r="AC90" s="36"/>
      <c r="AD90" s="36"/>
      <c r="AE90" s="36"/>
      <c r="AF90" s="36"/>
      <c r="AG90" s="36"/>
    </row>
    <row r="91" spans="1:33" ht="11.25">
      <c r="A91" s="36"/>
      <c r="B91" s="36"/>
      <c r="C91" s="36"/>
      <c r="D91" s="36"/>
      <c r="E91" s="36"/>
      <c r="F91" s="36"/>
      <c r="G91" s="36"/>
      <c r="H91" s="1230"/>
      <c r="I91" s="1230"/>
      <c r="J91" s="36"/>
      <c r="K91" s="36"/>
      <c r="L91" s="37"/>
      <c r="M91" s="36"/>
      <c r="N91" s="36"/>
      <c r="O91" s="37"/>
      <c r="P91" s="36"/>
      <c r="Q91" s="36"/>
      <c r="R91" s="37"/>
      <c r="S91" s="762"/>
      <c r="T91" s="36"/>
      <c r="U91" s="36"/>
      <c r="V91" s="37"/>
      <c r="W91" s="762"/>
      <c r="X91" s="36"/>
      <c r="Y91" s="36"/>
      <c r="Z91" s="36"/>
      <c r="AA91" s="36"/>
      <c r="AB91" s="36"/>
      <c r="AC91" s="36"/>
      <c r="AD91" s="36"/>
      <c r="AE91" s="36"/>
      <c r="AF91" s="36"/>
      <c r="AG91" s="36"/>
    </row>
    <row r="92" spans="1:33" ht="11.25">
      <c r="A92" s="36"/>
      <c r="B92" s="36"/>
      <c r="C92" s="36"/>
      <c r="D92" s="36"/>
      <c r="E92" s="36"/>
      <c r="F92" s="36"/>
      <c r="G92" s="36"/>
      <c r="H92" s="1230"/>
      <c r="I92" s="1230"/>
      <c r="J92" s="36"/>
      <c r="K92" s="36"/>
      <c r="L92" s="37"/>
      <c r="M92" s="36"/>
      <c r="N92" s="36"/>
      <c r="O92" s="37"/>
      <c r="P92" s="36"/>
      <c r="Q92" s="36"/>
      <c r="R92" s="37"/>
      <c r="S92" s="762"/>
      <c r="T92" s="36"/>
      <c r="U92" s="36"/>
      <c r="V92" s="37"/>
      <c r="W92" s="762"/>
      <c r="X92" s="36"/>
      <c r="Y92" s="36"/>
      <c r="Z92" s="36"/>
      <c r="AA92" s="36"/>
      <c r="AB92" s="36"/>
      <c r="AC92" s="36"/>
      <c r="AD92" s="36"/>
      <c r="AE92" s="36"/>
      <c r="AF92" s="36"/>
      <c r="AG92" s="36"/>
    </row>
    <row r="93" spans="1:33" ht="11.25">
      <c r="A93" s="36"/>
      <c r="B93" s="36"/>
      <c r="C93" s="36"/>
      <c r="D93" s="36"/>
      <c r="E93" s="36"/>
      <c r="F93" s="36"/>
      <c r="G93" s="36"/>
      <c r="H93" s="1230"/>
      <c r="I93" s="1230"/>
      <c r="J93" s="36"/>
      <c r="K93" s="36"/>
      <c r="L93" s="37"/>
      <c r="M93" s="36"/>
      <c r="N93" s="36"/>
      <c r="O93" s="37"/>
      <c r="P93" s="36"/>
      <c r="Q93" s="36"/>
      <c r="R93" s="37"/>
      <c r="S93" s="762"/>
      <c r="T93" s="36"/>
      <c r="U93" s="36"/>
      <c r="V93" s="37"/>
      <c r="W93" s="762"/>
      <c r="X93" s="36"/>
      <c r="Y93" s="36"/>
      <c r="Z93" s="36"/>
      <c r="AA93" s="36"/>
      <c r="AB93" s="36"/>
      <c r="AC93" s="36"/>
      <c r="AD93" s="36"/>
      <c r="AE93" s="36"/>
      <c r="AF93" s="36"/>
      <c r="AG93" s="36"/>
    </row>
    <row r="94" spans="1:33" ht="11.25">
      <c r="A94" s="36"/>
      <c r="B94" s="36"/>
      <c r="C94" s="36"/>
      <c r="D94" s="36"/>
      <c r="E94" s="36"/>
      <c r="F94" s="36"/>
      <c r="G94" s="36"/>
      <c r="H94" s="1230"/>
      <c r="I94" s="1230"/>
      <c r="J94" s="36"/>
      <c r="K94" s="36"/>
      <c r="L94" s="37"/>
      <c r="M94" s="36"/>
      <c r="N94" s="36"/>
      <c r="O94" s="37"/>
      <c r="P94" s="36"/>
      <c r="Q94" s="36"/>
      <c r="R94" s="37"/>
      <c r="S94" s="762"/>
      <c r="T94" s="36"/>
      <c r="U94" s="36"/>
      <c r="V94" s="37"/>
      <c r="W94" s="762"/>
      <c r="X94" s="36"/>
      <c r="Y94" s="36"/>
      <c r="Z94" s="36"/>
      <c r="AA94" s="36"/>
      <c r="AB94" s="36"/>
      <c r="AC94" s="36"/>
      <c r="AD94" s="36"/>
      <c r="AE94" s="36"/>
      <c r="AF94" s="36"/>
      <c r="AG94" s="36"/>
    </row>
    <row r="95" spans="1:33" ht="11.25">
      <c r="A95" s="36"/>
      <c r="B95" s="36"/>
      <c r="C95" s="36"/>
      <c r="D95" s="36"/>
      <c r="E95" s="36"/>
      <c r="F95" s="36"/>
      <c r="G95" s="36"/>
      <c r="H95" s="1230"/>
      <c r="I95" s="1230"/>
      <c r="J95" s="36"/>
      <c r="K95" s="36"/>
      <c r="L95" s="37"/>
      <c r="M95" s="36"/>
      <c r="N95" s="36"/>
      <c r="O95" s="37"/>
      <c r="P95" s="36"/>
      <c r="Q95" s="36"/>
      <c r="R95" s="37"/>
      <c r="S95" s="762"/>
      <c r="T95" s="36"/>
      <c r="U95" s="36"/>
      <c r="V95" s="37"/>
      <c r="W95" s="762"/>
      <c r="X95" s="36"/>
      <c r="Y95" s="36"/>
      <c r="Z95" s="36"/>
      <c r="AA95" s="36"/>
      <c r="AB95" s="36"/>
      <c r="AC95" s="36"/>
      <c r="AD95" s="36"/>
      <c r="AE95" s="36"/>
      <c r="AF95" s="36"/>
      <c r="AG95" s="36"/>
    </row>
    <row r="96" spans="1:33" ht="11.25">
      <c r="A96" s="36"/>
      <c r="B96" s="36"/>
      <c r="C96" s="36"/>
      <c r="D96" s="36"/>
      <c r="E96" s="36"/>
      <c r="F96" s="36"/>
      <c r="G96" s="36"/>
      <c r="H96" s="1230"/>
      <c r="I96" s="1230"/>
      <c r="J96" s="36"/>
      <c r="K96" s="36"/>
      <c r="L96" s="37"/>
      <c r="M96" s="36"/>
      <c r="N96" s="36"/>
      <c r="O96" s="37"/>
      <c r="P96" s="36"/>
      <c r="Q96" s="36"/>
      <c r="R96" s="37"/>
      <c r="S96" s="762"/>
      <c r="T96" s="36"/>
      <c r="U96" s="36"/>
      <c r="V96" s="37"/>
      <c r="W96" s="762"/>
      <c r="X96" s="36"/>
      <c r="Y96" s="36"/>
      <c r="Z96" s="36"/>
      <c r="AA96" s="36"/>
      <c r="AB96" s="36"/>
      <c r="AC96" s="36"/>
      <c r="AD96" s="36"/>
      <c r="AE96" s="36"/>
      <c r="AF96" s="36"/>
      <c r="AG96" s="36"/>
    </row>
    <row r="97" spans="1:33" ht="11.25">
      <c r="A97" s="36"/>
      <c r="B97" s="36"/>
      <c r="C97" s="36"/>
      <c r="D97" s="36"/>
      <c r="E97" s="36"/>
      <c r="F97" s="36"/>
      <c r="G97" s="36"/>
      <c r="H97" s="1230"/>
      <c r="I97" s="1230"/>
      <c r="J97" s="36"/>
      <c r="K97" s="36"/>
      <c r="L97" s="37"/>
      <c r="M97" s="36"/>
      <c r="N97" s="36"/>
      <c r="O97" s="37"/>
      <c r="P97" s="36"/>
      <c r="Q97" s="36"/>
      <c r="R97" s="37"/>
      <c r="S97" s="762"/>
      <c r="T97" s="36"/>
      <c r="U97" s="36"/>
      <c r="V97" s="37"/>
      <c r="W97" s="762"/>
      <c r="X97" s="36"/>
      <c r="Y97" s="36"/>
      <c r="Z97" s="36"/>
      <c r="AA97" s="36"/>
      <c r="AB97" s="36"/>
      <c r="AC97" s="36"/>
      <c r="AD97" s="36"/>
      <c r="AE97" s="36"/>
      <c r="AF97" s="36"/>
      <c r="AG97" s="36"/>
    </row>
    <row r="98" spans="1:33" ht="11.25">
      <c r="A98" s="36"/>
      <c r="B98" s="36"/>
      <c r="C98" s="36"/>
      <c r="D98" s="36"/>
      <c r="E98" s="36"/>
      <c r="F98" s="36"/>
      <c r="G98" s="36"/>
      <c r="H98" s="1230"/>
      <c r="I98" s="1230"/>
      <c r="J98" s="36"/>
      <c r="K98" s="36"/>
      <c r="L98" s="37"/>
      <c r="M98" s="36"/>
      <c r="N98" s="36"/>
      <c r="O98" s="37"/>
      <c r="P98" s="36"/>
      <c r="Q98" s="36"/>
      <c r="R98" s="37"/>
      <c r="S98" s="762"/>
      <c r="T98" s="36"/>
      <c r="U98" s="36"/>
      <c r="V98" s="37"/>
      <c r="W98" s="762"/>
      <c r="X98" s="36"/>
      <c r="Y98" s="36"/>
      <c r="Z98" s="36"/>
      <c r="AA98" s="36"/>
      <c r="AB98" s="36"/>
      <c r="AC98" s="36"/>
      <c r="AD98" s="36"/>
      <c r="AE98" s="36"/>
      <c r="AF98" s="36"/>
      <c r="AG98" s="36"/>
    </row>
    <row r="99" spans="1:33" ht="11.25">
      <c r="A99" s="36"/>
      <c r="B99" s="36"/>
      <c r="C99" s="36"/>
      <c r="D99" s="36"/>
      <c r="E99" s="36"/>
      <c r="F99" s="36"/>
      <c r="G99" s="36"/>
      <c r="H99" s="1230"/>
      <c r="I99" s="1230"/>
      <c r="J99" s="36"/>
      <c r="K99" s="36"/>
      <c r="L99" s="37"/>
      <c r="M99" s="36"/>
      <c r="N99" s="36"/>
      <c r="O99" s="37"/>
      <c r="P99" s="36"/>
      <c r="Q99" s="36"/>
      <c r="R99" s="37"/>
      <c r="S99" s="762"/>
      <c r="T99" s="36"/>
      <c r="U99" s="36"/>
      <c r="V99" s="37"/>
      <c r="W99" s="762"/>
      <c r="X99" s="36"/>
      <c r="Y99" s="36"/>
      <c r="Z99" s="36"/>
      <c r="AA99" s="36"/>
      <c r="AB99" s="36"/>
      <c r="AC99" s="36"/>
      <c r="AD99" s="36"/>
      <c r="AE99" s="36"/>
      <c r="AF99" s="36"/>
      <c r="AG99" s="36"/>
    </row>
    <row r="100" spans="1:33" ht="11.25">
      <c r="A100" s="36"/>
      <c r="B100" s="36"/>
      <c r="C100" s="36"/>
      <c r="D100" s="36"/>
      <c r="E100" s="36"/>
      <c r="F100" s="36"/>
      <c r="G100" s="36"/>
      <c r="H100" s="1230"/>
      <c r="I100" s="1230"/>
      <c r="J100" s="36"/>
      <c r="K100" s="36"/>
      <c r="L100" s="37"/>
      <c r="M100" s="36"/>
      <c r="N100" s="36"/>
      <c r="O100" s="37"/>
      <c r="P100" s="36"/>
      <c r="Q100" s="36"/>
      <c r="R100" s="37"/>
      <c r="S100" s="762"/>
      <c r="T100" s="36"/>
      <c r="U100" s="36"/>
      <c r="V100" s="37"/>
      <c r="W100" s="762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</row>
    <row r="101" spans="1:33" ht="11.25">
      <c r="A101" s="36"/>
      <c r="B101" s="36"/>
      <c r="C101" s="36"/>
      <c r="D101" s="36"/>
      <c r="E101" s="36"/>
      <c r="F101" s="36"/>
      <c r="G101" s="36"/>
      <c r="H101" s="1230"/>
      <c r="I101" s="1230"/>
      <c r="J101" s="36"/>
      <c r="K101" s="36"/>
      <c r="L101" s="37"/>
      <c r="M101" s="36"/>
      <c r="N101" s="36"/>
      <c r="O101" s="37"/>
      <c r="P101" s="36"/>
      <c r="Q101" s="36"/>
      <c r="R101" s="37"/>
      <c r="S101" s="762"/>
      <c r="T101" s="36"/>
      <c r="U101" s="36"/>
      <c r="V101" s="37"/>
      <c r="W101" s="762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</row>
    <row r="102" spans="1:33" ht="11.25">
      <c r="A102" s="36"/>
      <c r="B102" s="36"/>
      <c r="C102" s="36"/>
      <c r="D102" s="36"/>
      <c r="E102" s="36"/>
      <c r="F102" s="36"/>
      <c r="G102" s="36"/>
      <c r="H102" s="1230"/>
      <c r="I102" s="1230"/>
      <c r="J102" s="36"/>
      <c r="K102" s="36"/>
      <c r="L102" s="37"/>
      <c r="M102" s="36"/>
      <c r="N102" s="36"/>
      <c r="O102" s="37"/>
      <c r="P102" s="36"/>
      <c r="Q102" s="36"/>
      <c r="R102" s="37"/>
      <c r="S102" s="762"/>
      <c r="T102" s="36"/>
      <c r="U102" s="36"/>
      <c r="V102" s="37"/>
      <c r="W102" s="762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</row>
    <row r="103" spans="1:33" ht="11.25">
      <c r="A103" s="36"/>
      <c r="B103" s="36"/>
      <c r="C103" s="36"/>
      <c r="D103" s="36"/>
      <c r="E103" s="36"/>
      <c r="F103" s="36"/>
      <c r="G103" s="36"/>
      <c r="H103" s="1230"/>
      <c r="I103" s="1230"/>
      <c r="J103" s="36"/>
      <c r="K103" s="36"/>
      <c r="L103" s="37"/>
      <c r="M103" s="36"/>
      <c r="N103" s="36"/>
      <c r="O103" s="37"/>
      <c r="P103" s="36"/>
      <c r="Q103" s="36"/>
      <c r="R103" s="37"/>
      <c r="S103" s="762"/>
      <c r="T103" s="36"/>
      <c r="U103" s="36"/>
      <c r="V103" s="37"/>
      <c r="W103" s="762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pans="1:33" ht="11.25">
      <c r="A104" s="36"/>
      <c r="B104" s="36"/>
      <c r="C104" s="36"/>
      <c r="D104" s="36"/>
      <c r="E104" s="36"/>
      <c r="F104" s="36"/>
      <c r="G104" s="36"/>
      <c r="H104" s="1230"/>
      <c r="I104" s="1230"/>
      <c r="J104" s="36"/>
      <c r="K104" s="36"/>
      <c r="L104" s="37"/>
      <c r="M104" s="36"/>
      <c r="N104" s="36"/>
      <c r="O104" s="37"/>
      <c r="P104" s="36"/>
      <c r="Q104" s="36"/>
      <c r="R104" s="37"/>
      <c r="S104" s="762"/>
      <c r="T104" s="36"/>
      <c r="U104" s="36"/>
      <c r="V104" s="37"/>
      <c r="W104" s="762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</row>
    <row r="105" spans="1:33" ht="11.25">
      <c r="A105" s="36"/>
      <c r="B105" s="36"/>
      <c r="C105" s="36"/>
      <c r="D105" s="36"/>
      <c r="E105" s="36"/>
      <c r="F105" s="36"/>
      <c r="G105" s="36"/>
      <c r="H105" s="1230"/>
      <c r="I105" s="1230"/>
      <c r="J105" s="36"/>
      <c r="K105" s="36"/>
      <c r="L105" s="37"/>
      <c r="M105" s="36"/>
      <c r="N105" s="36"/>
      <c r="O105" s="37"/>
      <c r="P105" s="36"/>
      <c r="Q105" s="36"/>
      <c r="R105" s="37"/>
      <c r="S105" s="762"/>
      <c r="T105" s="36"/>
      <c r="U105" s="36"/>
      <c r="V105" s="37"/>
      <c r="W105" s="762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</row>
    <row r="106" spans="1:33" ht="11.25">
      <c r="A106" s="36"/>
      <c r="B106" s="36"/>
      <c r="C106" s="36"/>
      <c r="D106" s="36"/>
      <c r="E106" s="36"/>
      <c r="F106" s="36"/>
      <c r="G106" s="36"/>
      <c r="H106" s="1230"/>
      <c r="I106" s="1230"/>
      <c r="J106" s="36"/>
      <c r="K106" s="36"/>
      <c r="L106" s="37"/>
      <c r="M106" s="36"/>
      <c r="N106" s="36"/>
      <c r="O106" s="37"/>
      <c r="P106" s="36"/>
      <c r="Q106" s="36"/>
      <c r="R106" s="37"/>
      <c r="S106" s="762"/>
      <c r="T106" s="36"/>
      <c r="U106" s="36"/>
      <c r="V106" s="37"/>
      <c r="W106" s="762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1.25">
      <c r="A107" s="36"/>
      <c r="B107" s="36"/>
      <c r="C107" s="36"/>
      <c r="D107" s="36"/>
      <c r="E107" s="36"/>
      <c r="F107" s="36"/>
      <c r="G107" s="36"/>
      <c r="H107" s="1230"/>
      <c r="I107" s="1230"/>
      <c r="J107" s="36"/>
      <c r="K107" s="36"/>
      <c r="L107" s="37"/>
      <c r="M107" s="36"/>
      <c r="N107" s="36"/>
      <c r="O107" s="37"/>
      <c r="P107" s="36"/>
      <c r="Q107" s="36"/>
      <c r="R107" s="37"/>
      <c r="S107" s="762"/>
      <c r="T107" s="36"/>
      <c r="U107" s="36"/>
      <c r="V107" s="37"/>
      <c r="W107" s="762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1.25">
      <c r="A108" s="36"/>
      <c r="B108" s="36"/>
      <c r="C108" s="36"/>
      <c r="D108" s="36"/>
      <c r="E108" s="36"/>
      <c r="F108" s="36"/>
      <c r="G108" s="36"/>
      <c r="H108" s="1230"/>
      <c r="I108" s="1230"/>
      <c r="J108" s="36"/>
      <c r="K108" s="36"/>
      <c r="L108" s="37"/>
      <c r="M108" s="36"/>
      <c r="N108" s="36"/>
      <c r="O108" s="37"/>
      <c r="P108" s="36"/>
      <c r="Q108" s="36"/>
      <c r="R108" s="37"/>
      <c r="S108" s="762"/>
      <c r="T108" s="36"/>
      <c r="U108" s="36"/>
      <c r="V108" s="37"/>
      <c r="W108" s="762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1.25">
      <c r="A109" s="36"/>
      <c r="B109" s="36"/>
      <c r="C109" s="36"/>
      <c r="D109" s="36"/>
      <c r="E109" s="36"/>
      <c r="F109" s="36"/>
      <c r="G109" s="36"/>
      <c r="H109" s="1230"/>
      <c r="I109" s="1230"/>
      <c r="J109" s="36"/>
      <c r="K109" s="36"/>
      <c r="L109" s="37"/>
      <c r="M109" s="36"/>
      <c r="N109" s="36"/>
      <c r="O109" s="37"/>
      <c r="P109" s="36"/>
      <c r="Q109" s="36"/>
      <c r="R109" s="37"/>
      <c r="S109" s="762"/>
      <c r="T109" s="36"/>
      <c r="U109" s="36"/>
      <c r="V109" s="37"/>
      <c r="W109" s="762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</row>
    <row r="110" spans="1:33" ht="11.25">
      <c r="A110" s="36"/>
      <c r="B110" s="36"/>
      <c r="C110" s="36"/>
      <c r="D110" s="36"/>
      <c r="E110" s="36"/>
      <c r="F110" s="36"/>
      <c r="G110" s="36"/>
      <c r="H110" s="1230"/>
      <c r="I110" s="1230"/>
      <c r="J110" s="36"/>
      <c r="K110" s="36"/>
      <c r="L110" s="37"/>
      <c r="M110" s="36"/>
      <c r="N110" s="36"/>
      <c r="O110" s="37"/>
      <c r="P110" s="36"/>
      <c r="Q110" s="36"/>
      <c r="R110" s="37"/>
      <c r="S110" s="762"/>
      <c r="T110" s="36"/>
      <c r="U110" s="36"/>
      <c r="V110" s="37"/>
      <c r="W110" s="762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1:33" ht="11.25">
      <c r="A111" s="36"/>
      <c r="B111" s="36"/>
      <c r="C111" s="36"/>
      <c r="D111" s="36"/>
      <c r="E111" s="36"/>
      <c r="F111" s="36"/>
      <c r="G111" s="36"/>
      <c r="H111" s="1230"/>
      <c r="I111" s="1230"/>
      <c r="J111" s="36"/>
      <c r="K111" s="36"/>
      <c r="L111" s="37"/>
      <c r="M111" s="36"/>
      <c r="N111" s="36"/>
      <c r="O111" s="37"/>
      <c r="P111" s="36"/>
      <c r="Q111" s="36"/>
      <c r="R111" s="37"/>
      <c r="S111" s="762"/>
      <c r="T111" s="36"/>
      <c r="U111" s="36"/>
      <c r="V111" s="37"/>
      <c r="W111" s="762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33" ht="11.25">
      <c r="A112" s="36"/>
      <c r="B112" s="36"/>
      <c r="C112" s="36"/>
      <c r="D112" s="36"/>
      <c r="E112" s="36"/>
      <c r="F112" s="36"/>
      <c r="G112" s="36"/>
      <c r="H112" s="1230"/>
      <c r="I112" s="1230"/>
      <c r="J112" s="36"/>
      <c r="K112" s="36"/>
      <c r="L112" s="37"/>
      <c r="M112" s="36"/>
      <c r="N112" s="36"/>
      <c r="O112" s="37"/>
      <c r="P112" s="36"/>
      <c r="Q112" s="36"/>
      <c r="R112" s="37"/>
      <c r="S112" s="762"/>
      <c r="T112" s="36"/>
      <c r="U112" s="36"/>
      <c r="V112" s="37"/>
      <c r="W112" s="762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</row>
    <row r="113" spans="1:33" ht="11.25">
      <c r="A113" s="36"/>
      <c r="B113" s="36"/>
      <c r="C113" s="36"/>
      <c r="D113" s="36"/>
      <c r="E113" s="36"/>
      <c r="F113" s="36"/>
      <c r="G113" s="36"/>
      <c r="H113" s="1230"/>
      <c r="I113" s="1230"/>
      <c r="J113" s="36"/>
      <c r="K113" s="36"/>
      <c r="L113" s="37"/>
      <c r="M113" s="36"/>
      <c r="N113" s="36"/>
      <c r="O113" s="37"/>
      <c r="P113" s="36"/>
      <c r="Q113" s="36"/>
      <c r="R113" s="37"/>
      <c r="S113" s="762"/>
      <c r="T113" s="36"/>
      <c r="U113" s="36"/>
      <c r="V113" s="37"/>
      <c r="W113" s="762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</row>
    <row r="114" spans="1:33" ht="11.25">
      <c r="A114" s="36"/>
      <c r="B114" s="36"/>
      <c r="C114" s="36"/>
      <c r="D114" s="36"/>
      <c r="E114" s="36"/>
      <c r="F114" s="36"/>
      <c r="G114" s="36"/>
      <c r="H114" s="1230"/>
      <c r="I114" s="1230"/>
      <c r="J114" s="36"/>
      <c r="K114" s="36"/>
      <c r="L114" s="37"/>
      <c r="M114" s="36"/>
      <c r="N114" s="36"/>
      <c r="O114" s="37"/>
      <c r="P114" s="36"/>
      <c r="Q114" s="36"/>
      <c r="R114" s="37"/>
      <c r="S114" s="762"/>
      <c r="T114" s="36"/>
      <c r="U114" s="36"/>
      <c r="V114" s="37"/>
      <c r="W114" s="762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</row>
  </sheetData>
  <mergeCells count="2">
    <mergeCell ref="B6:G7"/>
    <mergeCell ref="I2:O2"/>
  </mergeCells>
  <printOptions horizontalCentered="1"/>
  <pageMargins left="0.2755905511811024" right="0.1968503937007874" top="0.71" bottom="0.4" header="0.55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2:BE43"/>
  <sheetViews>
    <sheetView workbookViewId="0" topLeftCell="E2">
      <selection activeCell="S31" sqref="S31"/>
    </sheetView>
  </sheetViews>
  <sheetFormatPr defaultColWidth="11.421875" defaultRowHeight="15"/>
  <cols>
    <col min="1" max="3" width="5.7109375" style="158" customWidth="1"/>
    <col min="4" max="4" width="5.7109375" style="167" customWidth="1"/>
    <col min="5" max="7" width="5.7109375" style="158" customWidth="1"/>
    <col min="8" max="9" width="9.7109375" style="158" customWidth="1"/>
    <col min="10" max="11" width="5.7109375" style="158" customWidth="1"/>
    <col min="12" max="12" width="5.7109375" style="167" customWidth="1"/>
    <col min="13" max="14" width="5.7109375" style="158" customWidth="1"/>
    <col min="15" max="15" width="5.7109375" style="167" customWidth="1"/>
    <col min="16" max="17" width="5.7109375" style="158" customWidth="1"/>
    <col min="18" max="18" width="5.7109375" style="167" customWidth="1"/>
    <col min="19" max="19" width="7.7109375" style="158" customWidth="1"/>
    <col min="20" max="21" width="5.7109375" style="158" customWidth="1"/>
    <col min="22" max="22" width="5.7109375" style="167" customWidth="1"/>
    <col min="23" max="23" width="7.7109375" style="158" customWidth="1"/>
    <col min="24" max="16384" width="11.421875" style="158" customWidth="1"/>
  </cols>
  <sheetData>
    <row r="2" spans="1:25" ht="15">
      <c r="A2" s="712" t="str">
        <f>'A. Ausbildungsverh. Landwirt'!A3</f>
        <v>BMELV - Referat 425</v>
      </c>
      <c r="B2" s="712"/>
      <c r="C2" s="154"/>
      <c r="D2" s="154"/>
      <c r="E2" s="154"/>
      <c r="F2" s="154"/>
      <c r="G2" s="154"/>
      <c r="H2" s="155"/>
      <c r="I2" s="2769" t="s">
        <v>446</v>
      </c>
      <c r="J2" s="2769"/>
      <c r="K2" s="2769"/>
      <c r="L2" s="2769"/>
      <c r="M2" s="2769"/>
      <c r="N2" s="2769"/>
      <c r="O2" s="2769"/>
      <c r="P2" s="154"/>
      <c r="Q2" s="154"/>
      <c r="R2" s="154"/>
      <c r="S2" s="155"/>
      <c r="T2" s="154"/>
      <c r="U2" s="154"/>
      <c r="W2" s="20" t="str">
        <f>'A. Ausbildungsverh. Landwirt'!W3</f>
        <v>Mai 2007</v>
      </c>
      <c r="Y2" s="168" t="s">
        <v>228</v>
      </c>
    </row>
    <row r="3" spans="1:23" ht="12" customHeight="1">
      <c r="A3" s="1695"/>
      <c r="B3" s="181"/>
      <c r="C3" s="181"/>
      <c r="D3" s="182"/>
      <c r="E3" s="181"/>
      <c r="F3" s="181"/>
      <c r="G3" s="181"/>
      <c r="H3" s="181"/>
      <c r="I3" s="174"/>
      <c r="J3" s="181"/>
      <c r="K3" s="181"/>
      <c r="L3" s="182"/>
      <c r="M3" s="181"/>
      <c r="N3" s="181"/>
      <c r="O3" s="182"/>
      <c r="P3" s="181"/>
      <c r="Q3" s="181"/>
      <c r="R3" s="182"/>
      <c r="S3" s="181"/>
      <c r="T3" s="181"/>
      <c r="U3" s="181"/>
      <c r="V3" s="182"/>
      <c r="W3" s="181"/>
    </row>
    <row r="4" spans="1:23" ht="18" customHeight="1">
      <c r="A4" s="800" t="s">
        <v>394</v>
      </c>
      <c r="B4" s="181"/>
      <c r="C4" s="181"/>
      <c r="D4" s="182"/>
      <c r="E4" s="181"/>
      <c r="F4" s="181"/>
      <c r="G4" s="181"/>
      <c r="H4" s="181"/>
      <c r="I4" s="181"/>
      <c r="J4" s="181"/>
      <c r="K4" s="181"/>
      <c r="L4" s="182"/>
      <c r="M4" s="181"/>
      <c r="N4" s="181"/>
      <c r="O4" s="182"/>
      <c r="P4" s="181"/>
      <c r="Q4" s="181"/>
      <c r="R4" s="182"/>
      <c r="S4" s="181"/>
      <c r="T4" s="181"/>
      <c r="U4" s="181"/>
      <c r="V4" s="182"/>
      <c r="W4" s="181"/>
    </row>
    <row r="5" spans="1:23" ht="18" customHeight="1" thickBot="1">
      <c r="A5" s="1696"/>
      <c r="B5" s="1697"/>
      <c r="C5" s="1697"/>
      <c r="D5" s="1698"/>
      <c r="E5" s="1697"/>
      <c r="F5" s="1697"/>
      <c r="G5" s="1697"/>
      <c r="H5" s="1696"/>
      <c r="I5" s="1696"/>
      <c r="J5" s="1696"/>
      <c r="K5" s="1696"/>
      <c r="L5" s="1699"/>
      <c r="M5" s="1696"/>
      <c r="N5" s="1696"/>
      <c r="O5" s="1699"/>
      <c r="P5" s="1696"/>
      <c r="Q5" s="1696"/>
      <c r="R5" s="1699"/>
      <c r="S5" s="1696"/>
      <c r="T5" s="1696"/>
      <c r="U5" s="1696"/>
      <c r="V5" s="1699"/>
      <c r="W5" s="1696"/>
    </row>
    <row r="6" spans="1:23" s="200" customFormat="1" ht="13.5" customHeight="1">
      <c r="A6" s="1691"/>
      <c r="B6" s="2667" t="str">
        <f>'Lw. Laborant'!B6:G7</f>
        <v>Auszubildende am 31.12.2006</v>
      </c>
      <c r="C6" s="2667"/>
      <c r="D6" s="2667"/>
      <c r="E6" s="2667"/>
      <c r="F6" s="2667"/>
      <c r="G6" s="2668"/>
      <c r="H6" s="444" t="s">
        <v>1</v>
      </c>
      <c r="I6" s="374" t="s">
        <v>2</v>
      </c>
      <c r="J6" s="1692" t="s">
        <v>286</v>
      </c>
      <c r="K6" s="34"/>
      <c r="L6" s="724"/>
      <c r="M6" s="34"/>
      <c r="N6" s="34"/>
      <c r="O6" s="724"/>
      <c r="P6" s="1693" t="s">
        <v>0</v>
      </c>
      <c r="Q6" s="724"/>
      <c r="R6" s="724"/>
      <c r="S6" s="724"/>
      <c r="T6" s="34"/>
      <c r="U6" s="34"/>
      <c r="V6" s="724"/>
      <c r="W6" s="1928"/>
    </row>
    <row r="7" spans="1:23" s="200" customFormat="1" ht="12" customHeight="1">
      <c r="A7" s="1563"/>
      <c r="B7" s="442"/>
      <c r="C7" s="443"/>
      <c r="D7" s="443"/>
      <c r="E7" s="31" t="s">
        <v>51</v>
      </c>
      <c r="F7" s="78"/>
      <c r="G7" s="78"/>
      <c r="H7" s="444" t="s">
        <v>5</v>
      </c>
      <c r="I7" s="374" t="s">
        <v>6</v>
      </c>
      <c r="J7" s="442"/>
      <c r="K7" s="443"/>
      <c r="L7" s="443"/>
      <c r="M7" s="441" t="s">
        <v>3</v>
      </c>
      <c r="N7" s="373"/>
      <c r="O7" s="445"/>
      <c r="P7" s="442"/>
      <c r="Q7" s="443"/>
      <c r="R7" s="446"/>
      <c r="S7" s="447" t="s">
        <v>8</v>
      </c>
      <c r="T7" s="448" t="s">
        <v>72</v>
      </c>
      <c r="U7" s="373"/>
      <c r="V7" s="376"/>
      <c r="W7" s="1679"/>
    </row>
    <row r="8" spans="1:47" s="200" customFormat="1" ht="12" customHeight="1">
      <c r="A8" s="1680" t="s">
        <v>53</v>
      </c>
      <c r="B8" s="380"/>
      <c r="C8" s="370"/>
      <c r="D8" s="370"/>
      <c r="E8" s="33" t="s">
        <v>52</v>
      </c>
      <c r="F8" s="34"/>
      <c r="G8" s="34"/>
      <c r="H8" s="444" t="s">
        <v>12</v>
      </c>
      <c r="I8" s="374" t="s">
        <v>12</v>
      </c>
      <c r="J8" s="380"/>
      <c r="K8" s="370"/>
      <c r="L8" s="370"/>
      <c r="M8" s="387" t="s">
        <v>7</v>
      </c>
      <c r="N8" s="382"/>
      <c r="O8" s="449"/>
      <c r="P8" s="380"/>
      <c r="Q8" s="370"/>
      <c r="R8" s="401"/>
      <c r="S8" s="392" t="s">
        <v>13</v>
      </c>
      <c r="T8" s="92" t="s">
        <v>73</v>
      </c>
      <c r="U8" s="92"/>
      <c r="V8" s="56"/>
      <c r="W8" s="1681"/>
      <c r="Y8" s="201"/>
      <c r="Z8" s="202"/>
      <c r="AA8" s="203"/>
      <c r="AB8" s="203"/>
      <c r="AC8" s="203"/>
      <c r="AD8" s="203"/>
      <c r="AE8" s="203"/>
      <c r="AF8" s="203"/>
      <c r="AG8" s="204"/>
      <c r="AH8" s="204"/>
      <c r="AI8" s="205"/>
      <c r="AJ8" s="203"/>
      <c r="AK8" s="203"/>
      <c r="AL8" s="203"/>
      <c r="AM8" s="203"/>
      <c r="AN8" s="203"/>
      <c r="AO8" s="203"/>
      <c r="AP8" s="203"/>
      <c r="AQ8" s="203"/>
      <c r="AR8" s="204"/>
      <c r="AS8" s="203"/>
      <c r="AT8" s="203"/>
      <c r="AU8" s="206" t="s">
        <v>227</v>
      </c>
    </row>
    <row r="9" spans="1:23" s="200" customFormat="1" ht="12" customHeight="1">
      <c r="A9" s="1563"/>
      <c r="B9" s="391" t="s">
        <v>23</v>
      </c>
      <c r="C9" s="392" t="s">
        <v>21</v>
      </c>
      <c r="D9" s="396" t="s">
        <v>22</v>
      </c>
      <c r="E9" s="443"/>
      <c r="F9" s="450"/>
      <c r="G9" s="450"/>
      <c r="H9" s="444" t="s">
        <v>24</v>
      </c>
      <c r="I9" s="374" t="s">
        <v>24</v>
      </c>
      <c r="J9" s="391" t="s">
        <v>23</v>
      </c>
      <c r="K9" s="392" t="s">
        <v>21</v>
      </c>
      <c r="L9" s="396" t="s">
        <v>22</v>
      </c>
      <c r="M9" s="451" t="s">
        <v>23</v>
      </c>
      <c r="N9" s="447" t="s">
        <v>21</v>
      </c>
      <c r="O9" s="369" t="s">
        <v>22</v>
      </c>
      <c r="P9" s="391" t="s">
        <v>23</v>
      </c>
      <c r="Q9" s="392" t="s">
        <v>21</v>
      </c>
      <c r="R9" s="396" t="s">
        <v>22</v>
      </c>
      <c r="S9" s="392" t="s">
        <v>25</v>
      </c>
      <c r="T9" s="452" t="s">
        <v>23</v>
      </c>
      <c r="U9" s="447" t="s">
        <v>21</v>
      </c>
      <c r="V9" s="453" t="s">
        <v>22</v>
      </c>
      <c r="W9" s="1682" t="s">
        <v>220</v>
      </c>
    </row>
    <row r="10" spans="1:23" s="200" customFormat="1" ht="12" customHeight="1">
      <c r="A10" s="1563"/>
      <c r="B10" s="391" t="s">
        <v>35</v>
      </c>
      <c r="C10" s="392" t="s">
        <v>34</v>
      </c>
      <c r="D10" s="396" t="s">
        <v>34</v>
      </c>
      <c r="E10" s="392" t="s">
        <v>36</v>
      </c>
      <c r="F10" s="394" t="s">
        <v>37</v>
      </c>
      <c r="G10" s="394" t="s">
        <v>38</v>
      </c>
      <c r="H10" s="444" t="s">
        <v>39</v>
      </c>
      <c r="I10" s="374" t="s">
        <v>39</v>
      </c>
      <c r="J10" s="391" t="s">
        <v>35</v>
      </c>
      <c r="K10" s="392" t="s">
        <v>34</v>
      </c>
      <c r="L10" s="396" t="s">
        <v>40</v>
      </c>
      <c r="M10" s="391" t="s">
        <v>35</v>
      </c>
      <c r="N10" s="392" t="s">
        <v>34</v>
      </c>
      <c r="O10" s="374" t="s">
        <v>40</v>
      </c>
      <c r="P10" s="391" t="s">
        <v>35</v>
      </c>
      <c r="Q10" s="392" t="s">
        <v>34</v>
      </c>
      <c r="R10" s="396" t="s">
        <v>40</v>
      </c>
      <c r="S10" s="392" t="s">
        <v>41</v>
      </c>
      <c r="T10" s="93" t="s">
        <v>35</v>
      </c>
      <c r="U10" s="392" t="s">
        <v>34</v>
      </c>
      <c r="V10" s="396" t="s">
        <v>40</v>
      </c>
      <c r="W10" s="1683" t="s">
        <v>25</v>
      </c>
    </row>
    <row r="11" spans="1:23" s="200" customFormat="1" ht="12" customHeight="1">
      <c r="A11" s="1684"/>
      <c r="B11" s="454"/>
      <c r="C11" s="455"/>
      <c r="D11" s="456"/>
      <c r="E11" s="429"/>
      <c r="F11" s="430"/>
      <c r="G11" s="430"/>
      <c r="H11" s="444" t="s">
        <v>45</v>
      </c>
      <c r="I11" s="459" t="s">
        <v>45</v>
      </c>
      <c r="J11" s="380"/>
      <c r="K11" s="370"/>
      <c r="L11" s="401"/>
      <c r="M11" s="380"/>
      <c r="N11" s="401"/>
      <c r="O11" s="370"/>
      <c r="P11" s="454"/>
      <c r="Q11" s="429"/>
      <c r="R11" s="456"/>
      <c r="S11" s="457"/>
      <c r="T11" s="458"/>
      <c r="U11" s="429"/>
      <c r="V11" s="456"/>
      <c r="W11" s="1685" t="s">
        <v>74</v>
      </c>
    </row>
    <row r="12" spans="1:24" ht="19.5" customHeight="1">
      <c r="A12" s="1540" t="s">
        <v>54</v>
      </c>
      <c r="B12" s="1355">
        <v>43</v>
      </c>
      <c r="C12" s="1355">
        <v>0</v>
      </c>
      <c r="D12" s="1356">
        <v>43</v>
      </c>
      <c r="E12" s="1355">
        <v>9</v>
      </c>
      <c r="F12" s="1355">
        <v>17</v>
      </c>
      <c r="G12" s="1356">
        <v>17</v>
      </c>
      <c r="H12" s="1358">
        <v>20</v>
      </c>
      <c r="I12" s="1360">
        <v>12</v>
      </c>
      <c r="J12" s="1359">
        <v>70</v>
      </c>
      <c r="K12" s="1359">
        <v>0</v>
      </c>
      <c r="L12" s="1359">
        <v>70</v>
      </c>
      <c r="M12" s="1357">
        <v>67</v>
      </c>
      <c r="N12" s="1359">
        <v>0</v>
      </c>
      <c r="O12" s="1356">
        <v>67</v>
      </c>
      <c r="P12" s="1355">
        <v>16</v>
      </c>
      <c r="Q12" s="1355">
        <v>0</v>
      </c>
      <c r="R12" s="1356">
        <v>16</v>
      </c>
      <c r="S12" s="1356">
        <v>15</v>
      </c>
      <c r="T12" s="1355">
        <v>0</v>
      </c>
      <c r="U12" s="1355">
        <v>0</v>
      </c>
      <c r="V12" s="1356">
        <v>0</v>
      </c>
      <c r="W12" s="1686">
        <v>0</v>
      </c>
      <c r="X12" s="174"/>
    </row>
    <row r="13" spans="1:23" ht="12" customHeight="1">
      <c r="A13" s="1540" t="s">
        <v>55</v>
      </c>
      <c r="B13" s="1355">
        <v>117</v>
      </c>
      <c r="C13" s="1355">
        <v>0</v>
      </c>
      <c r="D13" s="1360">
        <v>117</v>
      </c>
      <c r="E13" s="1355">
        <v>2</v>
      </c>
      <c r="F13" s="1355">
        <v>64</v>
      </c>
      <c r="G13" s="1360">
        <v>51</v>
      </c>
      <c r="H13" s="1362">
        <v>61</v>
      </c>
      <c r="I13" s="1360">
        <v>12</v>
      </c>
      <c r="J13" s="1355">
        <v>307</v>
      </c>
      <c r="K13" s="1355">
        <v>1</v>
      </c>
      <c r="L13" s="1355">
        <v>306</v>
      </c>
      <c r="M13" s="1361">
        <v>305</v>
      </c>
      <c r="N13" s="1355">
        <v>1</v>
      </c>
      <c r="O13" s="1360">
        <v>304</v>
      </c>
      <c r="P13" s="1355">
        <v>51</v>
      </c>
      <c r="Q13" s="1355">
        <v>1</v>
      </c>
      <c r="R13" s="1360">
        <v>50</v>
      </c>
      <c r="S13" s="1360">
        <v>46</v>
      </c>
      <c r="T13" s="1355">
        <v>2</v>
      </c>
      <c r="U13" s="1355">
        <v>0</v>
      </c>
      <c r="V13" s="1360">
        <v>2</v>
      </c>
      <c r="W13" s="2059">
        <v>1</v>
      </c>
    </row>
    <row r="14" spans="1:23" ht="12" customHeight="1">
      <c r="A14" s="1540" t="s">
        <v>56</v>
      </c>
      <c r="B14" s="1355">
        <v>0</v>
      </c>
      <c r="C14" s="1355">
        <v>0</v>
      </c>
      <c r="D14" s="1360">
        <v>0</v>
      </c>
      <c r="E14" s="1355">
        <v>0</v>
      </c>
      <c r="F14" s="1355">
        <v>0</v>
      </c>
      <c r="G14" s="1360">
        <v>0</v>
      </c>
      <c r="H14" s="1362">
        <v>0</v>
      </c>
      <c r="I14" s="1360">
        <v>0</v>
      </c>
      <c r="J14" s="1355">
        <v>0</v>
      </c>
      <c r="K14" s="1355">
        <v>0</v>
      </c>
      <c r="L14" s="1355">
        <v>0</v>
      </c>
      <c r="M14" s="1361">
        <v>0</v>
      </c>
      <c r="N14" s="1355">
        <v>0</v>
      </c>
      <c r="O14" s="1360">
        <v>0</v>
      </c>
      <c r="P14" s="1355">
        <v>0</v>
      </c>
      <c r="Q14" s="1355">
        <v>0</v>
      </c>
      <c r="R14" s="1360">
        <v>0</v>
      </c>
      <c r="S14" s="1362">
        <v>0</v>
      </c>
      <c r="T14" s="1355">
        <v>0</v>
      </c>
      <c r="U14" s="1355">
        <v>0</v>
      </c>
      <c r="V14" s="1360">
        <v>0</v>
      </c>
      <c r="W14" s="2059">
        <v>0</v>
      </c>
    </row>
    <row r="15" spans="1:23" s="175" customFormat="1" ht="12" customHeight="1">
      <c r="A15" s="1687" t="s">
        <v>57</v>
      </c>
      <c r="B15" s="1355">
        <v>3</v>
      </c>
      <c r="C15" s="1355">
        <v>0</v>
      </c>
      <c r="D15" s="1360">
        <v>3</v>
      </c>
      <c r="E15" s="1355">
        <v>1</v>
      </c>
      <c r="F15" s="1355">
        <v>0</v>
      </c>
      <c r="G15" s="1360">
        <v>2</v>
      </c>
      <c r="H15" s="1362">
        <v>1</v>
      </c>
      <c r="I15" s="1360">
        <v>1</v>
      </c>
      <c r="J15" s="1355">
        <v>1</v>
      </c>
      <c r="K15" s="1355">
        <v>0</v>
      </c>
      <c r="L15" s="1355">
        <v>1</v>
      </c>
      <c r="M15" s="1361">
        <v>0</v>
      </c>
      <c r="N15" s="1355">
        <v>0</v>
      </c>
      <c r="O15" s="1360">
        <v>0</v>
      </c>
      <c r="P15" s="1355">
        <v>1</v>
      </c>
      <c r="Q15" s="1355">
        <v>0</v>
      </c>
      <c r="R15" s="1360">
        <v>1</v>
      </c>
      <c r="S15" s="1360">
        <v>1</v>
      </c>
      <c r="T15" s="1355">
        <v>1</v>
      </c>
      <c r="U15" s="1355">
        <v>0</v>
      </c>
      <c r="V15" s="1360">
        <v>1</v>
      </c>
      <c r="W15" s="2059">
        <v>1</v>
      </c>
    </row>
    <row r="16" spans="1:23" ht="12" customHeight="1">
      <c r="A16" s="1540" t="s">
        <v>58</v>
      </c>
      <c r="B16" s="1355">
        <v>0</v>
      </c>
      <c r="C16" s="1355">
        <v>0</v>
      </c>
      <c r="D16" s="1360">
        <v>0</v>
      </c>
      <c r="E16" s="1355">
        <v>0</v>
      </c>
      <c r="F16" s="1355">
        <v>0</v>
      </c>
      <c r="G16" s="1360">
        <v>0</v>
      </c>
      <c r="H16" s="1362">
        <v>0</v>
      </c>
      <c r="I16" s="1360">
        <v>0</v>
      </c>
      <c r="J16" s="1355">
        <v>0</v>
      </c>
      <c r="K16" s="1355">
        <v>0</v>
      </c>
      <c r="L16" s="1355">
        <v>0</v>
      </c>
      <c r="M16" s="1361">
        <v>0</v>
      </c>
      <c r="N16" s="1355">
        <v>0</v>
      </c>
      <c r="O16" s="1360">
        <v>0</v>
      </c>
      <c r="P16" s="1355">
        <v>0</v>
      </c>
      <c r="Q16" s="1355">
        <v>0</v>
      </c>
      <c r="R16" s="1360">
        <v>0</v>
      </c>
      <c r="S16" s="1362">
        <v>0</v>
      </c>
      <c r="T16" s="1355">
        <v>0</v>
      </c>
      <c r="U16" s="1355">
        <v>0</v>
      </c>
      <c r="V16" s="1360">
        <v>0</v>
      </c>
      <c r="W16" s="2059">
        <v>0</v>
      </c>
    </row>
    <row r="17" spans="1:57" ht="19.5" customHeight="1">
      <c r="A17" s="1540" t="s">
        <v>59</v>
      </c>
      <c r="B17" s="1355">
        <v>0</v>
      </c>
      <c r="C17" s="1355">
        <v>0</v>
      </c>
      <c r="D17" s="1360">
        <v>0</v>
      </c>
      <c r="E17" s="1355">
        <v>0</v>
      </c>
      <c r="F17" s="1355">
        <v>0</v>
      </c>
      <c r="G17" s="1360">
        <v>0</v>
      </c>
      <c r="H17" s="1360">
        <v>0</v>
      </c>
      <c r="I17" s="1360">
        <v>0</v>
      </c>
      <c r="J17" s="1355">
        <v>1</v>
      </c>
      <c r="K17" s="1355">
        <v>0</v>
      </c>
      <c r="L17" s="1355">
        <v>1</v>
      </c>
      <c r="M17" s="1361">
        <v>1</v>
      </c>
      <c r="N17" s="1355">
        <v>0</v>
      </c>
      <c r="O17" s="1360">
        <v>1</v>
      </c>
      <c r="P17" s="1355">
        <v>0</v>
      </c>
      <c r="Q17" s="1355">
        <v>0</v>
      </c>
      <c r="R17" s="1360">
        <v>0</v>
      </c>
      <c r="S17" s="1362">
        <v>0</v>
      </c>
      <c r="T17" s="1355">
        <v>0</v>
      </c>
      <c r="U17" s="1355">
        <v>0</v>
      </c>
      <c r="V17" s="1360">
        <v>0</v>
      </c>
      <c r="W17" s="2059">
        <v>0</v>
      </c>
      <c r="AI17" s="174"/>
      <c r="AJ17" s="176"/>
      <c r="AK17" s="177"/>
      <c r="AL17" s="178"/>
      <c r="AM17" s="177"/>
      <c r="AN17" s="177"/>
      <c r="AO17" s="177"/>
      <c r="AP17" s="179"/>
      <c r="AQ17" s="179"/>
      <c r="AR17" s="180"/>
      <c r="AS17" s="181"/>
      <c r="AT17" s="182"/>
      <c r="AU17" s="181"/>
      <c r="AV17" s="181"/>
      <c r="AW17" s="182"/>
      <c r="AX17" s="180"/>
      <c r="AY17" s="182"/>
      <c r="AZ17" s="182"/>
      <c r="BA17" s="182"/>
      <c r="BB17" s="182"/>
      <c r="BC17" s="182"/>
      <c r="BD17" s="182"/>
      <c r="BE17" s="182"/>
    </row>
    <row r="18" spans="1:57" ht="12" customHeight="1">
      <c r="A18" s="1540" t="s">
        <v>60</v>
      </c>
      <c r="B18" s="1355">
        <v>0</v>
      </c>
      <c r="C18" s="1355">
        <v>0</v>
      </c>
      <c r="D18" s="1360">
        <v>0</v>
      </c>
      <c r="E18" s="1355">
        <v>0</v>
      </c>
      <c r="F18" s="1355">
        <v>0</v>
      </c>
      <c r="G18" s="1360">
        <v>0</v>
      </c>
      <c r="H18" s="1362">
        <v>0</v>
      </c>
      <c r="I18" s="1360">
        <v>0</v>
      </c>
      <c r="J18" s="1355">
        <v>0</v>
      </c>
      <c r="K18" s="1355">
        <v>0</v>
      </c>
      <c r="L18" s="1355">
        <v>0</v>
      </c>
      <c r="M18" s="1361">
        <v>0</v>
      </c>
      <c r="N18" s="1355">
        <v>0</v>
      </c>
      <c r="O18" s="1360">
        <v>0</v>
      </c>
      <c r="P18" s="1355">
        <v>0</v>
      </c>
      <c r="Q18" s="1355">
        <v>0</v>
      </c>
      <c r="R18" s="1360">
        <v>0</v>
      </c>
      <c r="S18" s="1360">
        <v>0</v>
      </c>
      <c r="T18" s="1355">
        <v>0</v>
      </c>
      <c r="U18" s="1355">
        <v>0</v>
      </c>
      <c r="V18" s="1360">
        <v>0</v>
      </c>
      <c r="W18" s="2059">
        <v>0</v>
      </c>
      <c r="AI18" s="174"/>
      <c r="AJ18" s="174"/>
      <c r="AK18" s="174"/>
      <c r="AL18" s="183"/>
      <c r="AM18" s="174"/>
      <c r="AN18" s="174"/>
      <c r="AO18" s="174"/>
      <c r="AP18" s="184"/>
      <c r="AQ18" s="184"/>
      <c r="AR18" s="174"/>
      <c r="AS18" s="181"/>
      <c r="AT18" s="182"/>
      <c r="AU18" s="185"/>
      <c r="AV18" s="153"/>
      <c r="AW18" s="180"/>
      <c r="AX18" s="174"/>
      <c r="AY18" s="181"/>
      <c r="AZ18" s="182"/>
      <c r="BA18" s="186"/>
      <c r="BB18" s="185"/>
      <c r="BC18" s="153"/>
      <c r="BD18" s="154"/>
      <c r="BE18" s="153"/>
    </row>
    <row r="19" spans="1:57" ht="12" customHeight="1">
      <c r="A19" s="1540" t="s">
        <v>61</v>
      </c>
      <c r="B19" s="1355">
        <v>1</v>
      </c>
      <c r="C19" s="1355">
        <v>0</v>
      </c>
      <c r="D19" s="1360">
        <v>1</v>
      </c>
      <c r="E19" s="1355">
        <v>1</v>
      </c>
      <c r="F19" s="1355">
        <v>0</v>
      </c>
      <c r="G19" s="1360">
        <v>0</v>
      </c>
      <c r="H19" s="1362">
        <v>1</v>
      </c>
      <c r="I19" s="1360">
        <v>0</v>
      </c>
      <c r="J19" s="1355">
        <v>0</v>
      </c>
      <c r="K19" s="1355">
        <v>0</v>
      </c>
      <c r="L19" s="1355">
        <v>0</v>
      </c>
      <c r="M19" s="1361">
        <v>0</v>
      </c>
      <c r="N19" s="1355">
        <v>0</v>
      </c>
      <c r="O19" s="1360">
        <v>0</v>
      </c>
      <c r="P19" s="1355">
        <v>0</v>
      </c>
      <c r="Q19" s="1355">
        <v>0</v>
      </c>
      <c r="R19" s="1360">
        <v>0</v>
      </c>
      <c r="S19" s="1360">
        <v>0</v>
      </c>
      <c r="T19" s="1355">
        <v>0</v>
      </c>
      <c r="U19" s="1355">
        <v>0</v>
      </c>
      <c r="V19" s="1360">
        <v>0</v>
      </c>
      <c r="W19" s="2059">
        <v>0</v>
      </c>
      <c r="AI19" s="174"/>
      <c r="AJ19" s="174"/>
      <c r="AK19" s="185"/>
      <c r="AL19" s="187"/>
      <c r="AM19" s="185"/>
      <c r="AN19" s="185"/>
      <c r="AO19" s="185"/>
      <c r="AP19" s="184"/>
      <c r="AQ19" s="184"/>
      <c r="AR19" s="188"/>
      <c r="AS19" s="188"/>
      <c r="AT19" s="189"/>
      <c r="AU19" s="185"/>
      <c r="AV19" s="185"/>
      <c r="AW19" s="182"/>
      <c r="AX19" s="188"/>
      <c r="AY19" s="188"/>
      <c r="AZ19" s="189"/>
      <c r="BA19" s="179"/>
      <c r="BB19" s="185"/>
      <c r="BC19" s="153"/>
      <c r="BD19" s="154"/>
      <c r="BE19" s="153"/>
    </row>
    <row r="20" spans="1:57" ht="12" customHeight="1">
      <c r="A20" s="1540" t="s">
        <v>62</v>
      </c>
      <c r="B20" s="1355">
        <v>36</v>
      </c>
      <c r="C20" s="1355">
        <v>0</v>
      </c>
      <c r="D20" s="1360">
        <v>36</v>
      </c>
      <c r="E20" s="1355">
        <v>2</v>
      </c>
      <c r="F20" s="1355">
        <v>18</v>
      </c>
      <c r="G20" s="1360">
        <v>16</v>
      </c>
      <c r="H20" s="1362">
        <v>18</v>
      </c>
      <c r="I20" s="1360">
        <v>4</v>
      </c>
      <c r="J20" s="1355">
        <v>26</v>
      </c>
      <c r="K20" s="1355">
        <v>0</v>
      </c>
      <c r="L20" s="1355">
        <v>26</v>
      </c>
      <c r="M20" s="1361">
        <v>25</v>
      </c>
      <c r="N20" s="1355">
        <v>0</v>
      </c>
      <c r="O20" s="1360">
        <v>25</v>
      </c>
      <c r="P20" s="1355">
        <v>8</v>
      </c>
      <c r="Q20" s="1355">
        <v>0</v>
      </c>
      <c r="R20" s="1360">
        <v>8</v>
      </c>
      <c r="S20" s="1360">
        <v>8</v>
      </c>
      <c r="T20" s="1355">
        <v>2</v>
      </c>
      <c r="U20" s="1355">
        <v>0</v>
      </c>
      <c r="V20" s="1360">
        <v>2</v>
      </c>
      <c r="W20" s="2059">
        <v>2</v>
      </c>
      <c r="AI20" s="174"/>
      <c r="AJ20" s="174"/>
      <c r="AK20" s="174"/>
      <c r="AL20" s="183"/>
      <c r="AM20" s="185"/>
      <c r="AN20" s="181"/>
      <c r="AO20" s="181"/>
      <c r="AP20" s="184"/>
      <c r="AQ20" s="184"/>
      <c r="AR20" s="174"/>
      <c r="AS20" s="174"/>
      <c r="AT20" s="183"/>
      <c r="AU20" s="174"/>
      <c r="AV20" s="174"/>
      <c r="AW20" s="183"/>
      <c r="AX20" s="174"/>
      <c r="AY20" s="174"/>
      <c r="AZ20" s="183"/>
      <c r="BA20" s="179"/>
      <c r="BB20" s="188"/>
      <c r="BC20" s="188"/>
      <c r="BD20" s="189"/>
      <c r="BE20" s="190"/>
    </row>
    <row r="21" spans="1:57" ht="12" customHeight="1">
      <c r="A21" s="1540" t="s">
        <v>63</v>
      </c>
      <c r="B21" s="1355">
        <v>23</v>
      </c>
      <c r="C21" s="1355">
        <v>0</v>
      </c>
      <c r="D21" s="1360">
        <v>23</v>
      </c>
      <c r="E21" s="1355">
        <v>6</v>
      </c>
      <c r="F21" s="1355">
        <v>10</v>
      </c>
      <c r="G21" s="1360">
        <v>7</v>
      </c>
      <c r="H21" s="1362">
        <v>11</v>
      </c>
      <c r="I21" s="1360">
        <v>3</v>
      </c>
      <c r="J21" s="1355">
        <v>11</v>
      </c>
      <c r="K21" s="1355">
        <v>0</v>
      </c>
      <c r="L21" s="1355">
        <v>11</v>
      </c>
      <c r="M21" s="1361">
        <v>11</v>
      </c>
      <c r="N21" s="1355">
        <v>0</v>
      </c>
      <c r="O21" s="1360">
        <v>11</v>
      </c>
      <c r="P21" s="1355">
        <v>0</v>
      </c>
      <c r="Q21" s="1355">
        <v>0</v>
      </c>
      <c r="R21" s="1360">
        <v>0</v>
      </c>
      <c r="S21" s="1360">
        <v>0</v>
      </c>
      <c r="T21" s="1355">
        <v>0</v>
      </c>
      <c r="U21" s="1355">
        <v>0</v>
      </c>
      <c r="V21" s="1360">
        <v>0</v>
      </c>
      <c r="W21" s="2059">
        <v>0</v>
      </c>
      <c r="X21" s="174"/>
      <c r="AI21" s="191"/>
      <c r="AJ21" s="179"/>
      <c r="AK21" s="179"/>
      <c r="AL21" s="192"/>
      <c r="AM21" s="174"/>
      <c r="AN21" s="190"/>
      <c r="AO21" s="190"/>
      <c r="AP21" s="184"/>
      <c r="AQ21" s="184"/>
      <c r="AR21" s="179"/>
      <c r="AS21" s="179"/>
      <c r="AT21" s="192"/>
      <c r="AU21" s="179"/>
      <c r="AV21" s="181"/>
      <c r="AW21" s="192"/>
      <c r="AX21" s="179"/>
      <c r="AY21" s="179"/>
      <c r="AZ21" s="192"/>
      <c r="BA21" s="179"/>
      <c r="BB21" s="179"/>
      <c r="BC21" s="179"/>
      <c r="BD21" s="192"/>
      <c r="BE21" s="190"/>
    </row>
    <row r="22" spans="1:57" ht="19.5" customHeight="1">
      <c r="A22" s="1540" t="s">
        <v>64</v>
      </c>
      <c r="B22" s="1355">
        <v>21</v>
      </c>
      <c r="C22" s="1355">
        <v>0</v>
      </c>
      <c r="D22" s="1360">
        <v>21</v>
      </c>
      <c r="E22" s="1355">
        <v>5</v>
      </c>
      <c r="F22" s="1355">
        <v>12</v>
      </c>
      <c r="G22" s="1360">
        <v>4</v>
      </c>
      <c r="H22" s="1362">
        <v>10</v>
      </c>
      <c r="I22" s="1360">
        <v>3</v>
      </c>
      <c r="J22" s="1355">
        <v>10</v>
      </c>
      <c r="K22" s="1355">
        <v>0</v>
      </c>
      <c r="L22" s="1355">
        <v>10</v>
      </c>
      <c r="M22" s="1361">
        <v>9</v>
      </c>
      <c r="N22" s="1355">
        <v>0</v>
      </c>
      <c r="O22" s="1360">
        <v>9</v>
      </c>
      <c r="P22" s="1355">
        <v>13</v>
      </c>
      <c r="Q22" s="1355">
        <v>0</v>
      </c>
      <c r="R22" s="1360">
        <v>13</v>
      </c>
      <c r="S22" s="1360">
        <v>12</v>
      </c>
      <c r="T22" s="1355">
        <v>0</v>
      </c>
      <c r="U22" s="1355">
        <v>0</v>
      </c>
      <c r="V22" s="1360">
        <v>0</v>
      </c>
      <c r="W22" s="2059">
        <v>0</v>
      </c>
      <c r="Y22" s="158" t="s">
        <v>46</v>
      </c>
      <c r="AI22" s="174"/>
      <c r="AJ22" s="179"/>
      <c r="AK22" s="179"/>
      <c r="AL22" s="192"/>
      <c r="AM22" s="179"/>
      <c r="AN22" s="179"/>
      <c r="AO22" s="179"/>
      <c r="AP22" s="184"/>
      <c r="AQ22" s="184"/>
      <c r="AR22" s="179"/>
      <c r="AS22" s="179"/>
      <c r="AT22" s="192"/>
      <c r="AU22" s="179"/>
      <c r="AV22" s="179"/>
      <c r="AW22" s="192"/>
      <c r="AX22" s="179"/>
      <c r="AY22" s="179"/>
      <c r="AZ22" s="192"/>
      <c r="BA22" s="179"/>
      <c r="BB22" s="179"/>
      <c r="BC22" s="179"/>
      <c r="BD22" s="192"/>
      <c r="BE22" s="190"/>
    </row>
    <row r="23" spans="1:57" ht="12" customHeight="1">
      <c r="A23" s="1540" t="s">
        <v>65</v>
      </c>
      <c r="B23" s="1355">
        <v>0</v>
      </c>
      <c r="C23" s="1355">
        <v>0</v>
      </c>
      <c r="D23" s="1360">
        <v>0</v>
      </c>
      <c r="E23" s="1355">
        <v>0</v>
      </c>
      <c r="F23" s="1355">
        <v>0</v>
      </c>
      <c r="G23" s="1360">
        <v>0</v>
      </c>
      <c r="H23" s="1362">
        <v>0</v>
      </c>
      <c r="I23" s="1360">
        <v>0</v>
      </c>
      <c r="J23" s="1355">
        <v>0</v>
      </c>
      <c r="K23" s="1355">
        <v>0</v>
      </c>
      <c r="L23" s="1355">
        <v>0</v>
      </c>
      <c r="M23" s="1361">
        <v>0</v>
      </c>
      <c r="N23" s="1355">
        <v>0</v>
      </c>
      <c r="O23" s="1360">
        <v>0</v>
      </c>
      <c r="P23" s="1355">
        <v>0</v>
      </c>
      <c r="Q23" s="1355">
        <v>0</v>
      </c>
      <c r="R23" s="1360">
        <v>0</v>
      </c>
      <c r="S23" s="1362">
        <v>0</v>
      </c>
      <c r="T23" s="1355">
        <v>0</v>
      </c>
      <c r="U23" s="1355">
        <v>0</v>
      </c>
      <c r="V23" s="1360">
        <v>0</v>
      </c>
      <c r="W23" s="2059">
        <v>0</v>
      </c>
      <c r="AI23" s="174"/>
      <c r="AJ23" s="174"/>
      <c r="AK23" s="174"/>
      <c r="AL23" s="183"/>
      <c r="AM23" s="174"/>
      <c r="AN23" s="174"/>
      <c r="AO23" s="174"/>
      <c r="AP23" s="193"/>
      <c r="AQ23" s="193"/>
      <c r="AR23" s="174"/>
      <c r="AS23" s="174"/>
      <c r="AT23" s="183"/>
      <c r="AU23" s="174"/>
      <c r="AV23" s="174"/>
      <c r="AW23" s="183"/>
      <c r="AX23" s="174"/>
      <c r="AY23" s="174"/>
      <c r="AZ23" s="183"/>
      <c r="BA23" s="186"/>
      <c r="BB23" s="174"/>
      <c r="BC23" s="174"/>
      <c r="BD23" s="183"/>
      <c r="BE23" s="190"/>
    </row>
    <row r="24" spans="1:23" s="175" customFormat="1" ht="12" customHeight="1">
      <c r="A24" s="1687" t="s">
        <v>75</v>
      </c>
      <c r="B24" s="1355">
        <v>0</v>
      </c>
      <c r="C24" s="1355">
        <v>0</v>
      </c>
      <c r="D24" s="1360">
        <v>0</v>
      </c>
      <c r="E24" s="1355">
        <v>0</v>
      </c>
      <c r="F24" s="1355">
        <v>0</v>
      </c>
      <c r="G24" s="1360">
        <v>0</v>
      </c>
      <c r="H24" s="1360">
        <v>0</v>
      </c>
      <c r="I24" s="1360">
        <v>0</v>
      </c>
      <c r="J24" s="1355">
        <v>0</v>
      </c>
      <c r="K24" s="1355">
        <v>0</v>
      </c>
      <c r="L24" s="1355">
        <v>0</v>
      </c>
      <c r="M24" s="1361">
        <v>0</v>
      </c>
      <c r="N24" s="1355">
        <v>0</v>
      </c>
      <c r="O24" s="1360">
        <v>0</v>
      </c>
      <c r="P24" s="1355">
        <v>0</v>
      </c>
      <c r="Q24" s="1355">
        <v>0</v>
      </c>
      <c r="R24" s="1360">
        <v>0</v>
      </c>
      <c r="S24" s="1362">
        <v>0</v>
      </c>
      <c r="T24" s="1355">
        <v>0</v>
      </c>
      <c r="U24" s="1355">
        <v>0</v>
      </c>
      <c r="V24" s="1360">
        <v>0</v>
      </c>
      <c r="W24" s="2059">
        <v>0</v>
      </c>
    </row>
    <row r="25" spans="1:23" ht="12" customHeight="1">
      <c r="A25" s="1540" t="s">
        <v>67</v>
      </c>
      <c r="B25" s="1355">
        <v>0</v>
      </c>
      <c r="C25" s="1355">
        <v>0</v>
      </c>
      <c r="D25" s="1360">
        <v>0</v>
      </c>
      <c r="E25" s="1355">
        <v>0</v>
      </c>
      <c r="F25" s="1355">
        <v>0</v>
      </c>
      <c r="G25" s="1360">
        <v>0</v>
      </c>
      <c r="H25" s="1360">
        <v>0</v>
      </c>
      <c r="I25" s="1360">
        <v>0</v>
      </c>
      <c r="J25" s="1355">
        <v>0</v>
      </c>
      <c r="K25" s="1355">
        <v>0</v>
      </c>
      <c r="L25" s="1355">
        <v>0</v>
      </c>
      <c r="M25" s="1361">
        <v>0</v>
      </c>
      <c r="N25" s="1355">
        <v>0</v>
      </c>
      <c r="O25" s="1360">
        <v>0</v>
      </c>
      <c r="P25" s="1355">
        <v>0</v>
      </c>
      <c r="Q25" s="1355">
        <v>0</v>
      </c>
      <c r="R25" s="1360">
        <v>0</v>
      </c>
      <c r="S25" s="1362">
        <v>0</v>
      </c>
      <c r="T25" s="1355">
        <v>0</v>
      </c>
      <c r="U25" s="1355">
        <v>0</v>
      </c>
      <c r="V25" s="1360">
        <v>0</v>
      </c>
      <c r="W25" s="2059">
        <v>0</v>
      </c>
    </row>
    <row r="26" spans="1:24" ht="12" customHeight="1">
      <c r="A26" s="1540" t="s">
        <v>68</v>
      </c>
      <c r="B26" s="1355">
        <v>55</v>
      </c>
      <c r="C26" s="1355">
        <v>0</v>
      </c>
      <c r="D26" s="1360">
        <v>55</v>
      </c>
      <c r="E26" s="1355">
        <v>8</v>
      </c>
      <c r="F26" s="1355">
        <v>19</v>
      </c>
      <c r="G26" s="1360">
        <v>28</v>
      </c>
      <c r="H26" s="1362">
        <v>26</v>
      </c>
      <c r="I26" s="1360">
        <v>6</v>
      </c>
      <c r="J26" s="1355">
        <v>19</v>
      </c>
      <c r="K26" s="1355">
        <v>0</v>
      </c>
      <c r="L26" s="1355">
        <v>19</v>
      </c>
      <c r="M26" s="1361">
        <v>19</v>
      </c>
      <c r="N26" s="1355">
        <v>0</v>
      </c>
      <c r="O26" s="1360">
        <v>19</v>
      </c>
      <c r="P26" s="1355">
        <v>0</v>
      </c>
      <c r="Q26" s="1355">
        <v>0</v>
      </c>
      <c r="R26" s="1360">
        <v>0</v>
      </c>
      <c r="S26" s="1360">
        <v>0</v>
      </c>
      <c r="T26" s="1355">
        <v>0</v>
      </c>
      <c r="U26" s="1355">
        <v>0</v>
      </c>
      <c r="V26" s="1360">
        <v>0</v>
      </c>
      <c r="W26" s="2059">
        <v>0</v>
      </c>
      <c r="X26" s="158" t="s">
        <v>46</v>
      </c>
    </row>
    <row r="27" spans="1:23" s="250" customFormat="1" ht="12" customHeight="1">
      <c r="A27" s="1552" t="s">
        <v>69</v>
      </c>
      <c r="B27" s="1355">
        <v>3</v>
      </c>
      <c r="C27" s="1355">
        <v>0</v>
      </c>
      <c r="D27" s="1360">
        <v>3</v>
      </c>
      <c r="E27" s="1355">
        <v>0</v>
      </c>
      <c r="F27" s="1355">
        <v>1</v>
      </c>
      <c r="G27" s="1360">
        <v>2</v>
      </c>
      <c r="H27" s="1360">
        <v>0</v>
      </c>
      <c r="I27" s="1360">
        <v>0</v>
      </c>
      <c r="J27" s="1355">
        <v>0</v>
      </c>
      <c r="K27" s="1355">
        <v>0</v>
      </c>
      <c r="L27" s="1355">
        <v>0</v>
      </c>
      <c r="M27" s="1361">
        <v>0</v>
      </c>
      <c r="N27" s="1355">
        <v>0</v>
      </c>
      <c r="O27" s="1360">
        <v>0</v>
      </c>
      <c r="P27" s="1355">
        <v>0</v>
      </c>
      <c r="Q27" s="1355">
        <v>0</v>
      </c>
      <c r="R27" s="1360">
        <v>0</v>
      </c>
      <c r="S27" s="1362">
        <v>0</v>
      </c>
      <c r="T27" s="1355">
        <v>0</v>
      </c>
      <c r="U27" s="1355">
        <v>0</v>
      </c>
      <c r="V27" s="1360">
        <v>0</v>
      </c>
      <c r="W27" s="2059">
        <v>0</v>
      </c>
    </row>
    <row r="28" spans="1:23" s="174" customFormat="1" ht="4.5" customHeight="1">
      <c r="A28" s="1563"/>
      <c r="B28" s="1363"/>
      <c r="C28" s="1364" t="s">
        <v>46</v>
      </c>
      <c r="D28" s="1365"/>
      <c r="E28" s="1363"/>
      <c r="F28" s="1363"/>
      <c r="G28" s="1365"/>
      <c r="H28" s="1366"/>
      <c r="I28" s="1367"/>
      <c r="J28" s="1363"/>
      <c r="K28" s="1363"/>
      <c r="L28" s="1363"/>
      <c r="M28" s="1366"/>
      <c r="N28" s="1363"/>
      <c r="O28" s="1365"/>
      <c r="P28" s="1363"/>
      <c r="Q28" s="1363"/>
      <c r="R28" s="1363"/>
      <c r="S28" s="1367"/>
      <c r="T28" s="1363"/>
      <c r="U28" s="1363"/>
      <c r="V28" s="1363"/>
      <c r="W28" s="1688"/>
    </row>
    <row r="29" spans="1:24" s="172" customFormat="1" ht="19.5" customHeight="1" thickBot="1">
      <c r="A29" s="1689" t="s">
        <v>70</v>
      </c>
      <c r="B29" s="1368">
        <v>302</v>
      </c>
      <c r="C29" s="1368">
        <v>0</v>
      </c>
      <c r="D29" s="1369">
        <v>302</v>
      </c>
      <c r="E29" s="1370">
        <v>34</v>
      </c>
      <c r="F29" s="1368">
        <v>141</v>
      </c>
      <c r="G29" s="1371">
        <v>127</v>
      </c>
      <c r="H29" s="1372">
        <v>148</v>
      </c>
      <c r="I29" s="1373">
        <v>41</v>
      </c>
      <c r="J29" s="1368">
        <v>445</v>
      </c>
      <c r="K29" s="1368">
        <v>1</v>
      </c>
      <c r="L29" s="1368">
        <v>444</v>
      </c>
      <c r="M29" s="1370">
        <v>437</v>
      </c>
      <c r="N29" s="1368">
        <v>1</v>
      </c>
      <c r="O29" s="1371">
        <v>436</v>
      </c>
      <c r="P29" s="1368">
        <v>89</v>
      </c>
      <c r="Q29" s="1368">
        <v>1</v>
      </c>
      <c r="R29" s="1368">
        <v>88</v>
      </c>
      <c r="S29" s="1373">
        <v>82</v>
      </c>
      <c r="T29" s="1368">
        <v>5</v>
      </c>
      <c r="U29" s="1368">
        <v>0</v>
      </c>
      <c r="V29" s="1371">
        <v>5</v>
      </c>
      <c r="W29" s="1690">
        <v>4</v>
      </c>
      <c r="X29" s="2153"/>
    </row>
    <row r="30" spans="1:23" s="250" customFormat="1" ht="19.5" customHeight="1">
      <c r="A30" s="200" t="s">
        <v>371</v>
      </c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</row>
    <row r="31" spans="1:23" s="250" customFormat="1" ht="19.5" customHeight="1">
      <c r="A31" s="1227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 t="s">
        <v>46</v>
      </c>
      <c r="T31" s="461"/>
      <c r="U31" s="461"/>
      <c r="V31" s="461"/>
      <c r="W31" s="461"/>
    </row>
    <row r="32" spans="1:23" s="250" customFormat="1" ht="19.5" customHeight="1">
      <c r="A32" s="1227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</row>
    <row r="33" spans="1:23" s="250" customFormat="1" ht="19.5" customHeight="1">
      <c r="A33" s="2125" t="s">
        <v>70</v>
      </c>
      <c r="B33" s="2126">
        <f>SUM(B34:B35)</f>
        <v>302</v>
      </c>
      <c r="C33" s="2127">
        <f aca="true" t="shared" si="0" ref="C33:W33">SUM(C34:C35)</f>
        <v>0</v>
      </c>
      <c r="D33" s="2127">
        <f t="shared" si="0"/>
        <v>302</v>
      </c>
      <c r="E33" s="2126">
        <f t="shared" si="0"/>
        <v>34</v>
      </c>
      <c r="F33" s="2127">
        <f t="shared" si="0"/>
        <v>141</v>
      </c>
      <c r="G33" s="2128">
        <f t="shared" si="0"/>
        <v>127</v>
      </c>
      <c r="H33" s="2129">
        <f t="shared" si="0"/>
        <v>148</v>
      </c>
      <c r="I33" s="2129">
        <f t="shared" si="0"/>
        <v>41</v>
      </c>
      <c r="J33" s="2127">
        <f t="shared" si="0"/>
        <v>445</v>
      </c>
      <c r="K33" s="2127">
        <f t="shared" si="0"/>
        <v>1</v>
      </c>
      <c r="L33" s="2127">
        <f t="shared" si="0"/>
        <v>444</v>
      </c>
      <c r="M33" s="2126">
        <f t="shared" si="0"/>
        <v>437</v>
      </c>
      <c r="N33" s="2127">
        <f t="shared" si="0"/>
        <v>1</v>
      </c>
      <c r="O33" s="2128">
        <f t="shared" si="0"/>
        <v>436</v>
      </c>
      <c r="P33" s="2127">
        <f t="shared" si="0"/>
        <v>89</v>
      </c>
      <c r="Q33" s="2127">
        <f t="shared" si="0"/>
        <v>1</v>
      </c>
      <c r="R33" s="2127">
        <f t="shared" si="0"/>
        <v>88</v>
      </c>
      <c r="S33" s="2129">
        <f t="shared" si="0"/>
        <v>82</v>
      </c>
      <c r="T33" s="2127">
        <f t="shared" si="0"/>
        <v>5</v>
      </c>
      <c r="U33" s="2127">
        <f t="shared" si="0"/>
        <v>0</v>
      </c>
      <c r="V33" s="2127">
        <f t="shared" si="0"/>
        <v>5</v>
      </c>
      <c r="W33" s="2127">
        <f t="shared" si="0"/>
        <v>4</v>
      </c>
    </row>
    <row r="34" spans="1:23" ht="19.5" customHeight="1">
      <c r="A34" s="467" t="s">
        <v>207</v>
      </c>
      <c r="B34" s="468">
        <f aca="true" t="shared" si="1" ref="B34:G34">SUM(B12,B13,B16,B17,B18,B20,B21,B22,B23,B26)</f>
        <v>295</v>
      </c>
      <c r="C34" s="468">
        <f t="shared" si="1"/>
        <v>0</v>
      </c>
      <c r="D34" s="468">
        <f t="shared" si="1"/>
        <v>295</v>
      </c>
      <c r="E34" s="469">
        <f t="shared" si="1"/>
        <v>32</v>
      </c>
      <c r="F34" s="468">
        <f t="shared" si="1"/>
        <v>140</v>
      </c>
      <c r="G34" s="470">
        <f t="shared" si="1"/>
        <v>123</v>
      </c>
      <c r="H34" s="471">
        <f>H12+H13+H14+H16+H17+H18+H20+H21+H22+H23+H26</f>
        <v>146</v>
      </c>
      <c r="I34" s="471">
        <f>SUM(I12,I13,I16,I17,I18,I20,I21,I22,I23,I26)</f>
        <v>40</v>
      </c>
      <c r="J34" s="468">
        <f>K34+L34</f>
        <v>444</v>
      </c>
      <c r="K34" s="468">
        <f>K12+K13+K14+K16+K17+K18+K20+K21+K22+K23+K26</f>
        <v>1</v>
      </c>
      <c r="L34" s="468">
        <f>L12+L13+L14+L16+L17+L18+L20+L21+L22+L23+L26</f>
        <v>443</v>
      </c>
      <c r="M34" s="469">
        <f>N34+O34</f>
        <v>437</v>
      </c>
      <c r="N34" s="468">
        <f>N12+N13+N14+N16+N17+N18+N20+N21+N22+N23+N26</f>
        <v>1</v>
      </c>
      <c r="O34" s="470">
        <f>O12+O13+O14+O16+O17+O18+O20+O21+O22+O23+O26</f>
        <v>436</v>
      </c>
      <c r="P34" s="468">
        <f>Q34+R34</f>
        <v>88</v>
      </c>
      <c r="Q34" s="468">
        <f>Q12+Q13+Q14+Q16+Q17+Q18+Q20+Q21+Q22+Q23+Q26</f>
        <v>1</v>
      </c>
      <c r="R34" s="468">
        <f>R12+R13+R14+R16+R17+R18+R20+R21+R22+R23+R26</f>
        <v>87</v>
      </c>
      <c r="S34" s="471">
        <f>S12+S13+S14+S16+S17+S18+S20+S21+S22+S23+S26</f>
        <v>81</v>
      </c>
      <c r="T34" s="468">
        <f>U34+V34</f>
        <v>4</v>
      </c>
      <c r="U34" s="468">
        <f>U12+U13+U14+U16+U17+U18+U20+U21+U22+U23+U26</f>
        <v>0</v>
      </c>
      <c r="V34" s="468">
        <f>V12+V13+V14+V16+V17+V18+V20+V21+V22+V23+V26</f>
        <v>4</v>
      </c>
      <c r="W34" s="471">
        <f>W12+W13+W14+W16+W17+W18+W20+W21+W22+W23+W26</f>
        <v>3</v>
      </c>
    </row>
    <row r="35" spans="1:23" s="172" customFormat="1" ht="19.5" customHeight="1">
      <c r="A35" s="472" t="s">
        <v>213</v>
      </c>
      <c r="B35" s="473">
        <f>SUM(B27,B25,B24,B19,B15,B14)</f>
        <v>7</v>
      </c>
      <c r="C35" s="473">
        <f>SUM(C27,C25,C24,C19,C15,C14)</f>
        <v>0</v>
      </c>
      <c r="D35" s="473">
        <f>SUM(D27,D25,D24,D19,D15,D14)</f>
        <v>7</v>
      </c>
      <c r="E35" s="474">
        <f aca="true" t="shared" si="2" ref="E35:W35">SUM(E27,E25,E24,E19,E15,E14)</f>
        <v>2</v>
      </c>
      <c r="F35" s="473">
        <f t="shared" si="2"/>
        <v>1</v>
      </c>
      <c r="G35" s="476">
        <f t="shared" si="2"/>
        <v>4</v>
      </c>
      <c r="H35" s="475">
        <f t="shared" si="2"/>
        <v>2</v>
      </c>
      <c r="I35" s="475">
        <f t="shared" si="2"/>
        <v>1</v>
      </c>
      <c r="J35" s="473">
        <f t="shared" si="2"/>
        <v>1</v>
      </c>
      <c r="K35" s="473">
        <f t="shared" si="2"/>
        <v>0</v>
      </c>
      <c r="L35" s="473">
        <f t="shared" si="2"/>
        <v>1</v>
      </c>
      <c r="M35" s="474">
        <f t="shared" si="2"/>
        <v>0</v>
      </c>
      <c r="N35" s="473">
        <f t="shared" si="2"/>
        <v>0</v>
      </c>
      <c r="O35" s="476">
        <f t="shared" si="2"/>
        <v>0</v>
      </c>
      <c r="P35" s="473">
        <f t="shared" si="2"/>
        <v>1</v>
      </c>
      <c r="Q35" s="473">
        <f t="shared" si="2"/>
        <v>0</v>
      </c>
      <c r="R35" s="473">
        <f t="shared" si="2"/>
        <v>1</v>
      </c>
      <c r="S35" s="475">
        <f t="shared" si="2"/>
        <v>1</v>
      </c>
      <c r="T35" s="473">
        <f t="shared" si="2"/>
        <v>1</v>
      </c>
      <c r="U35" s="473">
        <f t="shared" si="2"/>
        <v>0</v>
      </c>
      <c r="V35" s="473">
        <f t="shared" si="2"/>
        <v>1</v>
      </c>
      <c r="W35" s="475">
        <f t="shared" si="2"/>
        <v>1</v>
      </c>
    </row>
    <row r="36" spans="2:23" ht="14.25">
      <c r="B36" s="165"/>
      <c r="C36" s="165"/>
      <c r="D36" s="194"/>
      <c r="E36" s="165"/>
      <c r="F36" s="165"/>
      <c r="G36" s="165"/>
      <c r="H36" s="165"/>
      <c r="I36" s="165"/>
      <c r="J36" s="165"/>
      <c r="K36" s="165"/>
      <c r="L36" s="194"/>
      <c r="M36" s="165"/>
      <c r="N36" s="165"/>
      <c r="O36" s="194"/>
      <c r="P36" s="165"/>
      <c r="Q36" s="165"/>
      <c r="R36" s="195"/>
      <c r="S36" s="165"/>
      <c r="T36" s="165"/>
      <c r="U36" s="165"/>
      <c r="V36" s="194"/>
      <c r="W36" s="196" t="s">
        <v>46</v>
      </c>
    </row>
    <row r="37" spans="4:22" s="172" customFormat="1" ht="15">
      <c r="D37" s="173"/>
      <c r="L37" s="173"/>
      <c r="O37" s="173"/>
      <c r="R37" s="706"/>
      <c r="V37" s="173"/>
    </row>
    <row r="38" spans="2:23" ht="14.2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</row>
    <row r="39" spans="4:22" s="172" customFormat="1" ht="15">
      <c r="D39" s="173"/>
      <c r="L39" s="173"/>
      <c r="O39" s="173"/>
      <c r="R39" s="706"/>
      <c r="V39" s="173"/>
    </row>
    <row r="40" ht="15">
      <c r="R40" s="183"/>
    </row>
    <row r="41" spans="4:22" s="172" customFormat="1" ht="15">
      <c r="D41" s="173"/>
      <c r="L41" s="173"/>
      <c r="O41" s="173"/>
      <c r="R41" s="706"/>
      <c r="V41" s="173"/>
    </row>
    <row r="42" ht="15">
      <c r="R42" s="183"/>
    </row>
    <row r="43" spans="4:22" s="172" customFormat="1" ht="15">
      <c r="D43" s="173"/>
      <c r="L43" s="173"/>
      <c r="O43" s="173"/>
      <c r="R43" s="173"/>
      <c r="V43" s="173"/>
    </row>
  </sheetData>
  <mergeCells count="2">
    <mergeCell ref="B6:G6"/>
    <mergeCell ref="I2:O2"/>
  </mergeCells>
  <printOptions horizontalCentered="1"/>
  <pageMargins left="0.2755905511811024" right="0.1968503937007874" top="0.66" bottom="0.4" header="0.56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O1407"/>
  <sheetViews>
    <sheetView workbookViewId="0" topLeftCell="A260">
      <selection activeCell="C23" sqref="C23"/>
    </sheetView>
  </sheetViews>
  <sheetFormatPr defaultColWidth="11.421875" defaultRowHeight="15"/>
  <cols>
    <col min="1" max="1" width="15.7109375" style="1226" customWidth="1"/>
    <col min="2" max="2" width="7.8515625" style="63" customWidth="1"/>
    <col min="3" max="3" width="12.28125" style="404" customWidth="1"/>
    <col min="4" max="4" width="12.7109375" style="404" customWidth="1"/>
    <col min="5" max="5" width="13.7109375" style="404" customWidth="1"/>
    <col min="6" max="6" width="13.57421875" style="404" customWidth="1"/>
    <col min="7" max="7" width="14.28125" style="404" customWidth="1"/>
    <col min="8" max="8" width="23.28125" style="2159" customWidth="1"/>
    <col min="9" max="36" width="11.421875" style="106" customWidth="1"/>
    <col min="37" max="16384" width="11.421875" style="63" customWidth="1"/>
  </cols>
  <sheetData>
    <row r="1" spans="1:7" ht="11.25">
      <c r="A1" s="2669" t="str">
        <f>Hauswirtschaft!A2</f>
        <v>BMELV - Referat 425</v>
      </c>
      <c r="B1" s="2669"/>
      <c r="D1" s="1246" t="s">
        <v>450</v>
      </c>
      <c r="G1" s="439" t="str">
        <f>Inhaltsverzeichnis!$O$1</f>
        <v>Mai 2007</v>
      </c>
    </row>
    <row r="2" spans="1:249" ht="14.25">
      <c r="A2" s="159"/>
      <c r="B2" s="16"/>
      <c r="C2" s="18"/>
      <c r="D2" s="18"/>
      <c r="E2" s="18"/>
      <c r="G2" s="405"/>
      <c r="H2" s="2160"/>
      <c r="I2" s="17"/>
      <c r="J2" s="17"/>
      <c r="K2" s="17"/>
      <c r="L2" s="17"/>
      <c r="M2" s="18"/>
      <c r="N2" s="17"/>
      <c r="O2" s="17"/>
      <c r="Q2" s="20"/>
      <c r="R2" s="36"/>
      <c r="S2" s="36"/>
      <c r="T2" s="762"/>
      <c r="U2" s="762"/>
      <c r="V2" s="36"/>
      <c r="W2" s="36"/>
      <c r="X2" s="1255"/>
      <c r="Y2" s="1254" t="s">
        <v>218</v>
      </c>
      <c r="Z2" s="36" t="s">
        <v>217</v>
      </c>
      <c r="AA2" s="35"/>
      <c r="AB2" s="35"/>
      <c r="AC2" s="35"/>
      <c r="AD2" s="35"/>
      <c r="AE2" s="35"/>
      <c r="AF2" s="36"/>
      <c r="AG2" s="36"/>
      <c r="AH2" s="36"/>
      <c r="AI2" s="36"/>
      <c r="AJ2" s="762"/>
      <c r="AK2" s="406"/>
      <c r="AL2" s="21"/>
      <c r="AM2" s="21"/>
      <c r="AN2" s="407"/>
      <c r="AO2" s="408" t="s">
        <v>218</v>
      </c>
      <c r="AP2" s="21" t="s">
        <v>217</v>
      </c>
      <c r="AQ2" s="23"/>
      <c r="AR2" s="23"/>
      <c r="AS2" s="23"/>
      <c r="AT2" s="23"/>
      <c r="AU2" s="23"/>
      <c r="AV2" s="21"/>
      <c r="AW2" s="21"/>
      <c r="AX2" s="21"/>
      <c r="AY2" s="21"/>
      <c r="AZ2" s="406"/>
      <c r="BA2" s="406"/>
      <c r="BB2" s="21"/>
      <c r="BC2" s="21"/>
      <c r="BD2" s="407"/>
      <c r="BE2" s="408" t="s">
        <v>218</v>
      </c>
      <c r="BF2" s="21" t="s">
        <v>217</v>
      </c>
      <c r="BG2" s="23"/>
      <c r="BH2" s="23"/>
      <c r="BI2" s="23"/>
      <c r="BJ2" s="23"/>
      <c r="BK2" s="23"/>
      <c r="BL2" s="21"/>
      <c r="BM2" s="21"/>
      <c r="BN2" s="21"/>
      <c r="BO2" s="21"/>
      <c r="BP2" s="406"/>
      <c r="BQ2" s="406"/>
      <c r="BR2" s="21"/>
      <c r="BS2" s="21"/>
      <c r="BT2" s="407"/>
      <c r="BU2" s="408" t="s">
        <v>218</v>
      </c>
      <c r="BV2" s="21" t="s">
        <v>217</v>
      </c>
      <c r="BW2" s="23"/>
      <c r="BX2" s="23"/>
      <c r="BY2" s="23"/>
      <c r="BZ2" s="23"/>
      <c r="CA2" s="23"/>
      <c r="CB2" s="21"/>
      <c r="CC2" s="21"/>
      <c r="CD2" s="21"/>
      <c r="CE2" s="21"/>
      <c r="CF2" s="406"/>
      <c r="CG2" s="406"/>
      <c r="CH2" s="21"/>
      <c r="CI2" s="21"/>
      <c r="CJ2" s="407"/>
      <c r="CK2" s="408" t="s">
        <v>218</v>
      </c>
      <c r="CL2" s="21" t="s">
        <v>217</v>
      </c>
      <c r="CM2" s="23"/>
      <c r="CN2" s="23"/>
      <c r="CO2" s="23"/>
      <c r="CP2" s="23"/>
      <c r="CQ2" s="23"/>
      <c r="CR2" s="21"/>
      <c r="CS2" s="21"/>
      <c r="CT2" s="21"/>
      <c r="CU2" s="21"/>
      <c r="CV2" s="406"/>
      <c r="CW2" s="406"/>
      <c r="CX2" s="21"/>
      <c r="CY2" s="21"/>
      <c r="CZ2" s="407"/>
      <c r="DA2" s="408" t="s">
        <v>218</v>
      </c>
      <c r="DB2" s="21" t="s">
        <v>217</v>
      </c>
      <c r="DC2" s="23"/>
      <c r="DD2" s="23"/>
      <c r="DE2" s="23"/>
      <c r="DF2" s="23"/>
      <c r="DG2" s="23"/>
      <c r="DH2" s="21"/>
      <c r="DI2" s="21"/>
      <c r="DJ2" s="21"/>
      <c r="DK2" s="21"/>
      <c r="DL2" s="406"/>
      <c r="DM2" s="406"/>
      <c r="DN2" s="21"/>
      <c r="DO2" s="21"/>
      <c r="DP2" s="407"/>
      <c r="DQ2" s="408" t="s">
        <v>218</v>
      </c>
      <c r="DR2" s="21" t="s">
        <v>217</v>
      </c>
      <c r="DS2" s="23"/>
      <c r="DT2" s="23"/>
      <c r="DU2" s="23"/>
      <c r="DV2" s="23"/>
      <c r="DW2" s="23"/>
      <c r="DX2" s="21"/>
      <c r="DY2" s="21"/>
      <c r="DZ2" s="21"/>
      <c r="EA2" s="21"/>
      <c r="EB2" s="406"/>
      <c r="EC2" s="406"/>
      <c r="ED2" s="21"/>
      <c r="EE2" s="21"/>
      <c r="EF2" s="407"/>
      <c r="EG2" s="408" t="s">
        <v>218</v>
      </c>
      <c r="EH2" s="21" t="s">
        <v>217</v>
      </c>
      <c r="EI2" s="23"/>
      <c r="EJ2" s="23"/>
      <c r="EK2" s="23"/>
      <c r="EL2" s="23"/>
      <c r="EM2" s="23"/>
      <c r="EN2" s="21"/>
      <c r="EO2" s="21"/>
      <c r="EP2" s="21"/>
      <c r="EQ2" s="21"/>
      <c r="ER2" s="406"/>
      <c r="ES2" s="406"/>
      <c r="ET2" s="21"/>
      <c r="EU2" s="21"/>
      <c r="EV2" s="407"/>
      <c r="EW2" s="408" t="s">
        <v>218</v>
      </c>
      <c r="EX2" s="21" t="s">
        <v>217</v>
      </c>
      <c r="EY2" s="23"/>
      <c r="EZ2" s="23"/>
      <c r="FA2" s="23"/>
      <c r="FB2" s="23"/>
      <c r="FC2" s="23"/>
      <c r="FD2" s="21"/>
      <c r="FE2" s="21"/>
      <c r="FF2" s="21"/>
      <c r="FG2" s="21"/>
      <c r="FH2" s="406"/>
      <c r="FI2" s="406"/>
      <c r="FJ2" s="21"/>
      <c r="FK2" s="21"/>
      <c r="FL2" s="407"/>
      <c r="FM2" s="408" t="s">
        <v>218</v>
      </c>
      <c r="FN2" s="21" t="s">
        <v>217</v>
      </c>
      <c r="FO2" s="23"/>
      <c r="FP2" s="23"/>
      <c r="FQ2" s="23"/>
      <c r="FR2" s="23"/>
      <c r="FS2" s="23"/>
      <c r="FT2" s="21"/>
      <c r="FU2" s="21"/>
      <c r="FV2" s="21"/>
      <c r="FW2" s="21"/>
      <c r="FX2" s="406"/>
      <c r="FY2" s="406"/>
      <c r="FZ2" s="21"/>
      <c r="GA2" s="21"/>
      <c r="GB2" s="407"/>
      <c r="GC2" s="408" t="s">
        <v>218</v>
      </c>
      <c r="GD2" s="21" t="s">
        <v>217</v>
      </c>
      <c r="GE2" s="23"/>
      <c r="GF2" s="23"/>
      <c r="GG2" s="23"/>
      <c r="GH2" s="23"/>
      <c r="GI2" s="23"/>
      <c r="GJ2" s="21"/>
      <c r="GK2" s="21"/>
      <c r="GL2" s="21"/>
      <c r="GM2" s="21"/>
      <c r="GN2" s="406"/>
      <c r="GO2" s="406"/>
      <c r="GP2" s="21"/>
      <c r="GQ2" s="21"/>
      <c r="GR2" s="407"/>
      <c r="GS2" s="408" t="s">
        <v>218</v>
      </c>
      <c r="GT2" s="21" t="s">
        <v>217</v>
      </c>
      <c r="GU2" s="23"/>
      <c r="GV2" s="23"/>
      <c r="GW2" s="23"/>
      <c r="GX2" s="23"/>
      <c r="GY2" s="23"/>
      <c r="GZ2" s="21"/>
      <c r="HA2" s="21"/>
      <c r="HB2" s="21"/>
      <c r="HC2" s="21"/>
      <c r="HD2" s="406"/>
      <c r="HE2" s="406"/>
      <c r="HF2" s="21"/>
      <c r="HG2" s="21"/>
      <c r="HH2" s="407"/>
      <c r="HI2" s="408" t="s">
        <v>218</v>
      </c>
      <c r="HJ2" s="21" t="s">
        <v>217</v>
      </c>
      <c r="HK2" s="23"/>
      <c r="HL2" s="23"/>
      <c r="HM2" s="23"/>
      <c r="HN2" s="23"/>
      <c r="HO2" s="23"/>
      <c r="HP2" s="21"/>
      <c r="HQ2" s="21"/>
      <c r="HR2" s="21"/>
      <c r="HS2" s="21"/>
      <c r="HT2" s="406"/>
      <c r="HU2" s="406"/>
      <c r="HV2" s="21"/>
      <c r="HW2" s="21"/>
      <c r="HX2" s="407"/>
      <c r="HY2" s="408" t="s">
        <v>218</v>
      </c>
      <c r="HZ2" s="21" t="s">
        <v>217</v>
      </c>
      <c r="IA2" s="23"/>
      <c r="IB2" s="23"/>
      <c r="IC2" s="23"/>
      <c r="ID2" s="23"/>
      <c r="IE2" s="23"/>
      <c r="IF2" s="21"/>
      <c r="IG2" s="21"/>
      <c r="IH2" s="21"/>
      <c r="II2" s="21"/>
      <c r="IJ2" s="406"/>
      <c r="IK2" s="406"/>
      <c r="IL2" s="21"/>
      <c r="IM2" s="21"/>
      <c r="IN2" s="407"/>
      <c r="IO2" s="408" t="s">
        <v>218</v>
      </c>
    </row>
    <row r="3" spans="1:36" s="207" customFormat="1" ht="12.75">
      <c r="A3" s="2793" t="s">
        <v>198</v>
      </c>
      <c r="B3" s="2793"/>
      <c r="C3" s="2793"/>
      <c r="D3" s="2793"/>
      <c r="E3" s="2793"/>
      <c r="F3" s="2793"/>
      <c r="G3" s="2793"/>
      <c r="H3" s="2161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4"/>
    </row>
    <row r="4" spans="1:7" ht="15" thickBot="1">
      <c r="A4" s="1245"/>
      <c r="B4" s="106"/>
      <c r="C4" s="416"/>
      <c r="D4" s="416"/>
      <c r="E4" s="416"/>
      <c r="F4" s="416"/>
      <c r="G4" s="416"/>
    </row>
    <row r="5" spans="1:7" ht="12" customHeight="1">
      <c r="A5" s="2788" t="s">
        <v>107</v>
      </c>
      <c r="B5" s="2785" t="s">
        <v>274</v>
      </c>
      <c r="C5" s="2782" t="s">
        <v>240</v>
      </c>
      <c r="D5" s="2783"/>
      <c r="E5" s="2784"/>
      <c r="F5" s="2099" t="s">
        <v>108</v>
      </c>
      <c r="G5" s="2100"/>
    </row>
    <row r="6" spans="1:41" ht="9.75" customHeight="1">
      <c r="A6" s="2789"/>
      <c r="B6" s="2786"/>
      <c r="C6" s="410" t="s">
        <v>278</v>
      </c>
      <c r="D6" s="2101"/>
      <c r="E6" s="410" t="s">
        <v>275</v>
      </c>
      <c r="F6" s="410" t="s">
        <v>205</v>
      </c>
      <c r="G6" s="2102" t="s">
        <v>109</v>
      </c>
      <c r="I6" s="83"/>
      <c r="J6" s="83"/>
      <c r="S6" s="15"/>
      <c r="T6" s="16"/>
      <c r="U6" s="17"/>
      <c r="V6" s="17"/>
      <c r="W6" s="17"/>
      <c r="X6" s="17"/>
      <c r="Y6" s="17"/>
      <c r="Z6" s="17"/>
      <c r="AA6" s="18"/>
      <c r="AB6" s="18"/>
      <c r="AC6" s="1248"/>
      <c r="AD6" s="17"/>
      <c r="AE6" s="17"/>
      <c r="AF6" s="17"/>
      <c r="AG6" s="17"/>
      <c r="AH6" s="17"/>
      <c r="AI6" s="17"/>
      <c r="AJ6" s="17"/>
      <c r="AK6" s="17"/>
      <c r="AL6" s="18"/>
      <c r="AM6" s="17"/>
      <c r="AN6" s="17"/>
      <c r="AO6" s="20" t="s">
        <v>227</v>
      </c>
    </row>
    <row r="7" spans="1:7" ht="9.75" customHeight="1">
      <c r="A7" s="2789"/>
      <c r="B7" s="2786"/>
      <c r="C7" s="2777" t="s">
        <v>146</v>
      </c>
      <c r="D7" s="2103" t="s">
        <v>8</v>
      </c>
      <c r="E7" s="411" t="s">
        <v>276</v>
      </c>
      <c r="F7" s="410" t="s">
        <v>251</v>
      </c>
      <c r="G7" s="2102" t="s">
        <v>110</v>
      </c>
    </row>
    <row r="8" spans="1:7" ht="9.75" customHeight="1">
      <c r="A8" s="2790"/>
      <c r="B8" s="2787"/>
      <c r="C8" s="2778"/>
      <c r="D8" s="2104" t="s">
        <v>145</v>
      </c>
      <c r="E8" s="562" t="s">
        <v>277</v>
      </c>
      <c r="F8" s="412"/>
      <c r="G8" s="2105"/>
    </row>
    <row r="9" spans="1:7" ht="6" customHeight="1">
      <c r="A9" s="1839"/>
      <c r="B9" s="1332"/>
      <c r="C9" s="1333"/>
      <c r="D9" s="1334"/>
      <c r="E9" s="1951"/>
      <c r="F9" s="1334"/>
      <c r="G9" s="1843"/>
    </row>
    <row r="10" spans="1:8" ht="11.25" customHeight="1">
      <c r="A10" s="2075" t="s">
        <v>111</v>
      </c>
      <c r="B10" s="1335">
        <v>1993</v>
      </c>
      <c r="C10" s="1343">
        <v>6411</v>
      </c>
      <c r="D10" s="1344">
        <v>604</v>
      </c>
      <c r="E10" s="2076">
        <v>2739</v>
      </c>
      <c r="F10" s="1344">
        <v>4549</v>
      </c>
      <c r="G10" s="1841">
        <v>928</v>
      </c>
      <c r="H10" s="2162"/>
    </row>
    <row r="11" spans="1:10" ht="11.25" customHeight="1">
      <c r="A11" s="2075"/>
      <c r="B11" s="1335">
        <v>1994</v>
      </c>
      <c r="C11" s="1344">
        <v>5941</v>
      </c>
      <c r="D11" s="1344">
        <v>571</v>
      </c>
      <c r="E11" s="2076">
        <v>2329</v>
      </c>
      <c r="F11" s="1344">
        <v>3565</v>
      </c>
      <c r="G11" s="1841">
        <v>874</v>
      </c>
      <c r="H11" s="2162"/>
      <c r="J11" s="416"/>
    </row>
    <row r="12" spans="1:10" ht="11.25" customHeight="1">
      <c r="A12" s="2075"/>
      <c r="B12" s="1336">
        <v>1995</v>
      </c>
      <c r="C12" s="1343">
        <v>6251</v>
      </c>
      <c r="D12" s="1344">
        <v>707</v>
      </c>
      <c r="E12" s="2076">
        <v>2940</v>
      </c>
      <c r="F12" s="1344">
        <v>2959</v>
      </c>
      <c r="G12" s="1841">
        <v>648</v>
      </c>
      <c r="H12" s="2162"/>
      <c r="J12" s="416"/>
    </row>
    <row r="13" spans="1:10" ht="11.25" customHeight="1">
      <c r="A13" s="2075"/>
      <c r="B13" s="1335">
        <v>1996</v>
      </c>
      <c r="C13" s="1344">
        <v>7044</v>
      </c>
      <c r="D13" s="1344">
        <v>796</v>
      </c>
      <c r="E13" s="2076">
        <v>3359</v>
      </c>
      <c r="F13" s="1344">
        <v>3134</v>
      </c>
      <c r="G13" s="1841">
        <v>815</v>
      </c>
      <c r="H13" s="2162"/>
      <c r="J13" s="416"/>
    </row>
    <row r="14" spans="1:10" ht="11.25" customHeight="1">
      <c r="A14" s="2075"/>
      <c r="B14" s="1335">
        <v>1997</v>
      </c>
      <c r="C14" s="1344">
        <v>7904</v>
      </c>
      <c r="D14" s="1344">
        <v>917</v>
      </c>
      <c r="E14" s="2076">
        <v>3581</v>
      </c>
      <c r="F14" s="1344">
        <v>2932</v>
      </c>
      <c r="G14" s="1841">
        <v>656</v>
      </c>
      <c r="H14" s="2162"/>
      <c r="J14" s="416"/>
    </row>
    <row r="15" spans="1:10" ht="11.25" customHeight="1">
      <c r="A15" s="1854"/>
      <c r="B15" s="1335">
        <v>1998</v>
      </c>
      <c r="C15" s="1344">
        <v>8514</v>
      </c>
      <c r="D15" s="1344">
        <v>943</v>
      </c>
      <c r="E15" s="2076">
        <v>3640</v>
      </c>
      <c r="F15" s="1344">
        <v>3269</v>
      </c>
      <c r="G15" s="1841">
        <v>718</v>
      </c>
      <c r="H15" s="2162"/>
      <c r="J15" s="416"/>
    </row>
    <row r="16" spans="1:10" ht="11.25" customHeight="1">
      <c r="A16" s="1854"/>
      <c r="B16" s="1336">
        <v>1999</v>
      </c>
      <c r="C16" s="1344">
        <v>8738</v>
      </c>
      <c r="D16" s="1344">
        <v>885</v>
      </c>
      <c r="E16" s="2076">
        <v>3507</v>
      </c>
      <c r="F16" s="1344">
        <v>3441</v>
      </c>
      <c r="G16" s="1841">
        <v>568</v>
      </c>
      <c r="H16" s="2162"/>
      <c r="J16" s="416"/>
    </row>
    <row r="17" spans="1:10" ht="11.25" customHeight="1">
      <c r="A17" s="1840"/>
      <c r="B17" s="1336">
        <v>2000</v>
      </c>
      <c r="C17" s="1344">
        <v>8374</v>
      </c>
      <c r="D17" s="1344">
        <v>848</v>
      </c>
      <c r="E17" s="2076">
        <v>3424</v>
      </c>
      <c r="F17" s="1344">
        <v>3775</v>
      </c>
      <c r="G17" s="1841">
        <v>727</v>
      </c>
      <c r="H17" s="2162"/>
      <c r="J17" s="416"/>
    </row>
    <row r="18" spans="1:10" ht="11.25" customHeight="1">
      <c r="A18" s="1840"/>
      <c r="B18" s="1335">
        <v>2001</v>
      </c>
      <c r="C18" s="1344">
        <v>7867</v>
      </c>
      <c r="D18" s="1344">
        <v>732</v>
      </c>
      <c r="E18" s="2076">
        <v>3217</v>
      </c>
      <c r="F18" s="1344">
        <v>3663</v>
      </c>
      <c r="G18" s="1841">
        <v>631</v>
      </c>
      <c r="H18" s="2162"/>
      <c r="J18" s="416"/>
    </row>
    <row r="19" spans="1:10" ht="11.25" customHeight="1">
      <c r="A19" s="1840"/>
      <c r="B19" s="1336">
        <v>2002</v>
      </c>
      <c r="C19" s="1344">
        <v>7954</v>
      </c>
      <c r="D19" s="1344">
        <v>743</v>
      </c>
      <c r="E19" s="2076">
        <v>3269</v>
      </c>
      <c r="F19" s="1344">
        <v>3509</v>
      </c>
      <c r="G19" s="1841">
        <v>720</v>
      </c>
      <c r="H19" s="2162"/>
      <c r="I19" s="416"/>
      <c r="J19" s="416"/>
    </row>
    <row r="20" spans="1:10" ht="11.25" customHeight="1">
      <c r="A20" s="1840"/>
      <c r="B20" s="1335">
        <v>2003</v>
      </c>
      <c r="C20" s="1344">
        <v>8416</v>
      </c>
      <c r="D20" s="1344">
        <v>766</v>
      </c>
      <c r="E20" s="2076">
        <v>3601</v>
      </c>
      <c r="F20" s="1344">
        <v>3260</v>
      </c>
      <c r="G20" s="1841">
        <v>633</v>
      </c>
      <c r="H20" s="2162"/>
      <c r="I20" s="416"/>
      <c r="J20" s="416"/>
    </row>
    <row r="21" spans="1:10" ht="11.25" customHeight="1">
      <c r="A21" s="1840"/>
      <c r="B21" s="1336">
        <v>2004</v>
      </c>
      <c r="C21" s="1344">
        <v>9196</v>
      </c>
      <c r="D21" s="1344">
        <v>835</v>
      </c>
      <c r="E21" s="2076">
        <v>3838</v>
      </c>
      <c r="F21" s="1344">
        <v>3164</v>
      </c>
      <c r="G21" s="1841">
        <v>716</v>
      </c>
      <c r="H21" s="2162"/>
      <c r="I21" s="416"/>
      <c r="J21" s="416"/>
    </row>
    <row r="22" spans="1:10" ht="11.25" customHeight="1">
      <c r="A22" s="1840"/>
      <c r="B22" s="1336">
        <v>2005</v>
      </c>
      <c r="C22" s="1344">
        <v>9470</v>
      </c>
      <c r="D22" s="1344">
        <v>813</v>
      </c>
      <c r="E22" s="2076">
        <v>3825</v>
      </c>
      <c r="F22" s="1344">
        <v>3483</v>
      </c>
      <c r="G22" s="1841">
        <v>605</v>
      </c>
      <c r="H22" s="2162"/>
      <c r="I22" s="2655"/>
      <c r="J22" s="416"/>
    </row>
    <row r="23" spans="1:8" ht="11.25" customHeight="1">
      <c r="A23" s="2075"/>
      <c r="B23" s="1336">
        <v>2006</v>
      </c>
      <c r="C23" s="1344">
        <v>9451</v>
      </c>
      <c r="D23" s="1344">
        <v>897</v>
      </c>
      <c r="E23" s="2076">
        <v>3831</v>
      </c>
      <c r="F23" s="1344">
        <v>3726</v>
      </c>
      <c r="G23" s="1841">
        <v>592</v>
      </c>
      <c r="H23" s="2162"/>
    </row>
    <row r="24" spans="1:8" ht="6" customHeight="1">
      <c r="A24" s="2075"/>
      <c r="B24" s="1336"/>
      <c r="C24" s="1344"/>
      <c r="D24" s="1344"/>
      <c r="E24" s="2076"/>
      <c r="F24" s="1344"/>
      <c r="G24" s="1841"/>
      <c r="H24" s="2162"/>
    </row>
    <row r="25" spans="1:8" ht="11.25" customHeight="1">
      <c r="A25" s="2106" t="s">
        <v>430</v>
      </c>
      <c r="B25" s="1335">
        <v>2005</v>
      </c>
      <c r="C25" s="1344">
        <v>122</v>
      </c>
      <c r="D25" s="1344">
        <v>3</v>
      </c>
      <c r="E25" s="2076">
        <v>122</v>
      </c>
      <c r="F25" s="1344">
        <v>0</v>
      </c>
      <c r="G25" s="1841">
        <v>0</v>
      </c>
      <c r="H25" s="2162"/>
    </row>
    <row r="26" spans="1:8" ht="11.25" customHeight="1">
      <c r="A26" s="2106" t="s">
        <v>431</v>
      </c>
      <c r="B26" s="1335">
        <v>2006</v>
      </c>
      <c r="C26" s="1344">
        <v>271</v>
      </c>
      <c r="D26" s="1344">
        <v>4</v>
      </c>
      <c r="E26" s="2076">
        <v>137</v>
      </c>
      <c r="F26" s="1344">
        <v>0</v>
      </c>
      <c r="G26" s="1841">
        <v>0</v>
      </c>
      <c r="H26" s="2162"/>
    </row>
    <row r="27" spans="1:8" ht="6" customHeight="1">
      <c r="A27" s="2098"/>
      <c r="B27" s="1335"/>
      <c r="C27" s="1344"/>
      <c r="D27" s="1344"/>
      <c r="E27" s="2076"/>
      <c r="F27" s="1344"/>
      <c r="G27" s="1841"/>
      <c r="H27" s="2162"/>
    </row>
    <row r="28" spans="1:8" ht="11.25" customHeight="1">
      <c r="A28" s="2075" t="s">
        <v>116</v>
      </c>
      <c r="B28" s="1335">
        <v>1993</v>
      </c>
      <c r="C28" s="1344">
        <v>376</v>
      </c>
      <c r="D28" s="1344">
        <v>55</v>
      </c>
      <c r="E28" s="2076">
        <v>158</v>
      </c>
      <c r="F28" s="1344">
        <v>167</v>
      </c>
      <c r="G28" s="1841">
        <v>96</v>
      </c>
      <c r="H28" s="2162"/>
    </row>
    <row r="29" spans="1:8" ht="11.25" customHeight="1">
      <c r="A29" s="2075"/>
      <c r="B29" s="1335">
        <v>1994</v>
      </c>
      <c r="C29" s="1344">
        <v>376</v>
      </c>
      <c r="D29" s="1344">
        <v>56</v>
      </c>
      <c r="E29" s="2076">
        <v>137</v>
      </c>
      <c r="F29" s="1344">
        <v>151</v>
      </c>
      <c r="G29" s="1841">
        <v>70</v>
      </c>
      <c r="H29" s="2162"/>
    </row>
    <row r="30" spans="1:8" ht="11.25" customHeight="1">
      <c r="A30" s="2075"/>
      <c r="B30" s="1335">
        <v>1995</v>
      </c>
      <c r="C30" s="1344">
        <v>400</v>
      </c>
      <c r="D30" s="1344">
        <v>64</v>
      </c>
      <c r="E30" s="2076">
        <v>178</v>
      </c>
      <c r="F30" s="1344">
        <v>150</v>
      </c>
      <c r="G30" s="1841">
        <v>38</v>
      </c>
      <c r="H30" s="2162"/>
    </row>
    <row r="31" spans="1:8" ht="11.25" customHeight="1">
      <c r="A31" s="1840"/>
      <c r="B31" s="1335">
        <v>1996</v>
      </c>
      <c r="C31" s="1344">
        <v>448</v>
      </c>
      <c r="D31" s="1344">
        <v>59</v>
      </c>
      <c r="E31" s="2076">
        <v>207</v>
      </c>
      <c r="F31" s="1344">
        <v>161</v>
      </c>
      <c r="G31" s="1841">
        <v>75</v>
      </c>
      <c r="H31" s="2162"/>
    </row>
    <row r="32" spans="1:8" ht="11.25" customHeight="1">
      <c r="A32" s="2075"/>
      <c r="B32" s="1335">
        <v>1997</v>
      </c>
      <c r="C32" s="1344">
        <v>538</v>
      </c>
      <c r="D32" s="1344">
        <v>103</v>
      </c>
      <c r="E32" s="2076">
        <v>227</v>
      </c>
      <c r="F32" s="1344">
        <v>167</v>
      </c>
      <c r="G32" s="1841">
        <v>17</v>
      </c>
      <c r="H32" s="2162"/>
    </row>
    <row r="33" spans="1:8" ht="11.25" customHeight="1">
      <c r="A33" s="2075"/>
      <c r="B33" s="1335">
        <v>1998</v>
      </c>
      <c r="C33" s="1344">
        <v>646</v>
      </c>
      <c r="D33" s="1344">
        <v>124</v>
      </c>
      <c r="E33" s="2076">
        <v>272</v>
      </c>
      <c r="F33" s="1344">
        <v>241</v>
      </c>
      <c r="G33" s="1841">
        <v>50</v>
      </c>
      <c r="H33" s="2162"/>
    </row>
    <row r="34" spans="1:8" ht="11.25" customHeight="1">
      <c r="A34" s="2075"/>
      <c r="B34" s="1335">
        <v>1999</v>
      </c>
      <c r="C34" s="1344">
        <v>677</v>
      </c>
      <c r="D34" s="1344">
        <v>125</v>
      </c>
      <c r="E34" s="2076">
        <v>255</v>
      </c>
      <c r="F34" s="1344">
        <v>235</v>
      </c>
      <c r="G34" s="1841">
        <v>50</v>
      </c>
      <c r="H34" s="2162"/>
    </row>
    <row r="35" spans="1:8" ht="11.25" customHeight="1">
      <c r="A35" s="1840"/>
      <c r="B35" s="1335">
        <v>2000</v>
      </c>
      <c r="C35" s="1344">
        <v>642</v>
      </c>
      <c r="D35" s="1344">
        <v>116</v>
      </c>
      <c r="E35" s="2076">
        <v>253</v>
      </c>
      <c r="F35" s="1344">
        <v>237</v>
      </c>
      <c r="G35" s="1841">
        <v>29</v>
      </c>
      <c r="H35" s="2162"/>
    </row>
    <row r="36" spans="1:8" ht="11.25" customHeight="1">
      <c r="A36" s="1840"/>
      <c r="B36" s="1335">
        <v>2001</v>
      </c>
      <c r="C36" s="1344">
        <v>616</v>
      </c>
      <c r="D36" s="1344">
        <v>102</v>
      </c>
      <c r="E36" s="2076">
        <v>227</v>
      </c>
      <c r="F36" s="1344">
        <v>266</v>
      </c>
      <c r="G36" s="1841">
        <v>34</v>
      </c>
      <c r="H36" s="2162"/>
    </row>
    <row r="37" spans="1:8" ht="11.25" customHeight="1">
      <c r="A37" s="1840"/>
      <c r="B37" s="1335">
        <v>2002</v>
      </c>
      <c r="C37" s="1344">
        <v>595</v>
      </c>
      <c r="D37" s="1344">
        <v>95</v>
      </c>
      <c r="E37" s="2076">
        <v>234</v>
      </c>
      <c r="F37" s="1344">
        <v>239</v>
      </c>
      <c r="G37" s="1841">
        <v>42</v>
      </c>
      <c r="H37" s="2162"/>
    </row>
    <row r="38" spans="1:8" ht="11.25" customHeight="1">
      <c r="A38" s="1840"/>
      <c r="B38" s="1335">
        <v>2003</v>
      </c>
      <c r="C38" s="1344">
        <v>657</v>
      </c>
      <c r="D38" s="1344">
        <v>100</v>
      </c>
      <c r="E38" s="2076">
        <v>305</v>
      </c>
      <c r="F38" s="1344">
        <v>237</v>
      </c>
      <c r="G38" s="1841">
        <v>35</v>
      </c>
      <c r="H38" s="2162"/>
    </row>
    <row r="39" spans="1:8" ht="11.25" customHeight="1">
      <c r="A39" s="2075"/>
      <c r="B39" s="1335">
        <v>2004</v>
      </c>
      <c r="C39" s="1344">
        <v>747</v>
      </c>
      <c r="D39" s="1344">
        <v>114</v>
      </c>
      <c r="E39" s="2076">
        <v>314</v>
      </c>
      <c r="F39" s="1344">
        <v>187</v>
      </c>
      <c r="G39" s="1841">
        <v>17</v>
      </c>
      <c r="H39" s="2162"/>
    </row>
    <row r="40" spans="1:8" ht="11.25" customHeight="1">
      <c r="A40" s="2075"/>
      <c r="B40" s="1335">
        <v>2005</v>
      </c>
      <c r="C40" s="1344">
        <v>815</v>
      </c>
      <c r="D40" s="1344">
        <v>136</v>
      </c>
      <c r="E40" s="2076">
        <v>338</v>
      </c>
      <c r="F40" s="1344">
        <v>254</v>
      </c>
      <c r="G40" s="1841">
        <v>58</v>
      </c>
      <c r="H40" s="2162"/>
    </row>
    <row r="41" spans="1:8" ht="11.25" customHeight="1">
      <c r="A41" s="2075"/>
      <c r="B41" s="1335">
        <v>2006</v>
      </c>
      <c r="C41" s="1344">
        <v>858</v>
      </c>
      <c r="D41" s="1344">
        <v>135</v>
      </c>
      <c r="E41" s="2076">
        <v>320</v>
      </c>
      <c r="F41" s="1344">
        <v>273</v>
      </c>
      <c r="G41" s="1841">
        <v>32</v>
      </c>
      <c r="H41" s="2162"/>
    </row>
    <row r="42" spans="1:7" ht="6" customHeight="1">
      <c r="A42" s="2075"/>
      <c r="B42" s="1335"/>
      <c r="C42" s="1343"/>
      <c r="D42" s="1344"/>
      <c r="E42" s="2076"/>
      <c r="F42" s="1344"/>
      <c r="G42" s="1841"/>
    </row>
    <row r="43" spans="1:8" ht="11.25" customHeight="1">
      <c r="A43" s="2075" t="s">
        <v>128</v>
      </c>
      <c r="B43" s="1335">
        <v>1993</v>
      </c>
      <c r="C43" s="1343">
        <v>53</v>
      </c>
      <c r="D43" s="1344">
        <v>12</v>
      </c>
      <c r="E43" s="2076">
        <v>17</v>
      </c>
      <c r="F43" s="1344">
        <v>20</v>
      </c>
      <c r="G43" s="1841">
        <v>0</v>
      </c>
      <c r="H43" s="2162"/>
    </row>
    <row r="44" spans="1:8" ht="11.25" customHeight="1">
      <c r="A44" s="2075" t="s">
        <v>129</v>
      </c>
      <c r="B44" s="1335">
        <v>1994</v>
      </c>
      <c r="C44" s="1343">
        <v>50</v>
      </c>
      <c r="D44" s="1344">
        <v>11</v>
      </c>
      <c r="E44" s="2076">
        <v>21</v>
      </c>
      <c r="F44" s="1344">
        <v>8</v>
      </c>
      <c r="G44" s="1841">
        <v>0</v>
      </c>
      <c r="H44" s="2162"/>
    </row>
    <row r="45" spans="1:8" ht="11.25" customHeight="1">
      <c r="A45" s="1840"/>
      <c r="B45" s="1335">
        <v>1995</v>
      </c>
      <c r="C45" s="1343">
        <v>50</v>
      </c>
      <c r="D45" s="1344">
        <v>8</v>
      </c>
      <c r="E45" s="2076">
        <v>16</v>
      </c>
      <c r="F45" s="1344">
        <v>11</v>
      </c>
      <c r="G45" s="1841">
        <v>0</v>
      </c>
      <c r="H45" s="2162"/>
    </row>
    <row r="46" spans="1:8" ht="11.25" customHeight="1">
      <c r="A46" s="1840"/>
      <c r="B46" s="1335">
        <v>1996</v>
      </c>
      <c r="C46" s="1343">
        <v>76</v>
      </c>
      <c r="D46" s="1344">
        <v>10</v>
      </c>
      <c r="E46" s="2076">
        <v>36</v>
      </c>
      <c r="F46" s="1344">
        <v>11</v>
      </c>
      <c r="G46" s="1841">
        <v>0</v>
      </c>
      <c r="H46" s="2162"/>
    </row>
    <row r="47" spans="1:8" ht="11.25" customHeight="1">
      <c r="A47" s="1840"/>
      <c r="B47" s="1335">
        <v>1997</v>
      </c>
      <c r="C47" s="1343">
        <v>76</v>
      </c>
      <c r="D47" s="1344">
        <v>11</v>
      </c>
      <c r="E47" s="2076">
        <v>29</v>
      </c>
      <c r="F47" s="1344">
        <v>46</v>
      </c>
      <c r="G47" s="1841">
        <v>0</v>
      </c>
      <c r="H47" s="2162"/>
    </row>
    <row r="48" spans="1:8" ht="11.25" customHeight="1">
      <c r="A48" s="1840"/>
      <c r="B48" s="1335">
        <v>1998</v>
      </c>
      <c r="C48" s="1343">
        <v>90</v>
      </c>
      <c r="D48" s="1344">
        <v>17</v>
      </c>
      <c r="E48" s="2076">
        <v>30</v>
      </c>
      <c r="F48" s="1344">
        <v>46</v>
      </c>
      <c r="G48" s="1841">
        <v>0</v>
      </c>
      <c r="H48" s="2162"/>
    </row>
    <row r="49" spans="1:8" ht="11.25" customHeight="1">
      <c r="A49" s="1840"/>
      <c r="B49" s="1335">
        <v>1999</v>
      </c>
      <c r="C49" s="1343">
        <v>138</v>
      </c>
      <c r="D49" s="1344">
        <v>53</v>
      </c>
      <c r="E49" s="2076">
        <v>50</v>
      </c>
      <c r="F49" s="1344">
        <v>34</v>
      </c>
      <c r="G49" s="1841">
        <v>0</v>
      </c>
      <c r="H49" s="2162"/>
    </row>
    <row r="50" spans="1:8" ht="11.25" customHeight="1">
      <c r="A50" s="1840"/>
      <c r="B50" s="1335">
        <v>2000</v>
      </c>
      <c r="C50" s="1343">
        <v>142</v>
      </c>
      <c r="D50" s="1344">
        <v>26</v>
      </c>
      <c r="E50" s="2076">
        <v>67</v>
      </c>
      <c r="F50" s="1344">
        <v>29</v>
      </c>
      <c r="G50" s="1841">
        <v>0</v>
      </c>
      <c r="H50" s="2162"/>
    </row>
    <row r="51" spans="1:8" ht="11.25" customHeight="1">
      <c r="A51" s="1840"/>
      <c r="B51" s="1335">
        <v>2001</v>
      </c>
      <c r="C51" s="1343">
        <v>176</v>
      </c>
      <c r="D51" s="1344">
        <v>35</v>
      </c>
      <c r="E51" s="2076">
        <v>78</v>
      </c>
      <c r="F51" s="1344">
        <v>30</v>
      </c>
      <c r="G51" s="1841">
        <v>0</v>
      </c>
      <c r="H51" s="2162"/>
    </row>
    <row r="52" spans="1:8" ht="11.25" customHeight="1">
      <c r="A52" s="1840"/>
      <c r="B52" s="1335">
        <v>2002</v>
      </c>
      <c r="C52" s="1343">
        <v>191</v>
      </c>
      <c r="D52" s="1344">
        <v>29</v>
      </c>
      <c r="E52" s="2076">
        <v>69</v>
      </c>
      <c r="F52" s="1344">
        <v>37</v>
      </c>
      <c r="G52" s="1841">
        <v>0</v>
      </c>
      <c r="H52" s="2162"/>
    </row>
    <row r="53" spans="1:8" ht="11.25" customHeight="1">
      <c r="A53" s="2075"/>
      <c r="B53" s="1335">
        <v>2003</v>
      </c>
      <c r="C53" s="1344">
        <v>250</v>
      </c>
      <c r="D53" s="1344">
        <v>41</v>
      </c>
      <c r="E53" s="2076">
        <v>104</v>
      </c>
      <c r="F53" s="1344">
        <v>48</v>
      </c>
      <c r="G53" s="1841">
        <v>0</v>
      </c>
      <c r="H53" s="2162"/>
    </row>
    <row r="54" spans="1:8" ht="11.25" customHeight="1">
      <c r="A54" s="2075"/>
      <c r="B54" s="1335">
        <v>2004</v>
      </c>
      <c r="C54" s="1344">
        <v>292</v>
      </c>
      <c r="D54" s="1344">
        <v>31</v>
      </c>
      <c r="E54" s="2076">
        <v>128</v>
      </c>
      <c r="F54" s="1344">
        <v>68</v>
      </c>
      <c r="G54" s="1841">
        <v>0</v>
      </c>
      <c r="H54" s="2162"/>
    </row>
    <row r="55" spans="1:8" ht="11.25" customHeight="1">
      <c r="A55" s="2075"/>
      <c r="B55" s="1335">
        <v>2005</v>
      </c>
      <c r="C55" s="1344">
        <v>353</v>
      </c>
      <c r="D55" s="1344">
        <v>38</v>
      </c>
      <c r="E55" s="2076">
        <v>151</v>
      </c>
      <c r="F55" s="1344">
        <v>67</v>
      </c>
      <c r="G55" s="1841">
        <v>0</v>
      </c>
      <c r="H55" s="2162"/>
    </row>
    <row r="56" spans="1:36" s="636" customFormat="1" ht="11.25" customHeight="1">
      <c r="A56" s="2082" t="s">
        <v>46</v>
      </c>
      <c r="B56" s="1340">
        <v>2006</v>
      </c>
      <c r="C56" s="2081">
        <v>415</v>
      </c>
      <c r="D56" s="2081">
        <v>31</v>
      </c>
      <c r="E56" s="2152">
        <v>173</v>
      </c>
      <c r="F56" s="2081">
        <v>91</v>
      </c>
      <c r="G56" s="2077">
        <v>0</v>
      </c>
      <c r="H56" s="2163"/>
      <c r="I56" s="841"/>
      <c r="J56" s="841"/>
      <c r="K56" s="841"/>
      <c r="L56" s="841"/>
      <c r="M56" s="841"/>
      <c r="N56" s="841"/>
      <c r="O56" s="841"/>
      <c r="P56" s="841"/>
      <c r="Q56" s="841"/>
      <c r="R56" s="841"/>
      <c r="S56" s="841"/>
      <c r="T56" s="841"/>
      <c r="U56" s="841"/>
      <c r="V56" s="841"/>
      <c r="W56" s="841"/>
      <c r="X56" s="841"/>
      <c r="Y56" s="841"/>
      <c r="Z56" s="841"/>
      <c r="AA56" s="841"/>
      <c r="AB56" s="841"/>
      <c r="AC56" s="841"/>
      <c r="AD56" s="841"/>
      <c r="AE56" s="841"/>
      <c r="AF56" s="841"/>
      <c r="AG56" s="841"/>
      <c r="AH56" s="841"/>
      <c r="AI56" s="841"/>
      <c r="AJ56" s="841"/>
    </row>
    <row r="57" spans="1:8" ht="9.75" customHeight="1">
      <c r="A57" s="2075"/>
      <c r="B57" s="1335"/>
      <c r="C57" s="1344"/>
      <c r="D57" s="1344"/>
      <c r="E57" s="2076"/>
      <c r="F57" s="1344"/>
      <c r="G57" s="1841"/>
      <c r="H57" s="2162"/>
    </row>
    <row r="58" spans="1:8" ht="11.25" customHeight="1">
      <c r="A58" s="2075" t="s">
        <v>114</v>
      </c>
      <c r="B58" s="1335">
        <v>1993</v>
      </c>
      <c r="C58" s="1343">
        <v>439</v>
      </c>
      <c r="D58" s="1344">
        <v>282</v>
      </c>
      <c r="E58" s="2076">
        <v>198</v>
      </c>
      <c r="F58" s="1344">
        <v>403</v>
      </c>
      <c r="G58" s="1841">
        <v>92</v>
      </c>
      <c r="H58" s="2162"/>
    </row>
    <row r="59" spans="1:8" ht="11.25" customHeight="1">
      <c r="A59" s="2075"/>
      <c r="B59" s="1335">
        <v>1994</v>
      </c>
      <c r="C59" s="1343">
        <v>460</v>
      </c>
      <c r="D59" s="1344">
        <v>282</v>
      </c>
      <c r="E59" s="2076">
        <v>207</v>
      </c>
      <c r="F59" s="1344">
        <v>176</v>
      </c>
      <c r="G59" s="1841">
        <v>51</v>
      </c>
      <c r="H59" s="2162"/>
    </row>
    <row r="60" spans="1:8" ht="11.25" customHeight="1">
      <c r="A60" s="2075"/>
      <c r="B60" s="1336">
        <v>1995</v>
      </c>
      <c r="C60" s="1343">
        <v>689</v>
      </c>
      <c r="D60" s="1344">
        <v>442</v>
      </c>
      <c r="E60" s="2076">
        <v>366</v>
      </c>
      <c r="F60" s="1344">
        <v>137</v>
      </c>
      <c r="G60" s="1841">
        <v>35</v>
      </c>
      <c r="H60" s="2162"/>
    </row>
    <row r="61" spans="1:8" ht="11.25" customHeight="1">
      <c r="A61" s="1840"/>
      <c r="B61" s="1335">
        <v>1996</v>
      </c>
      <c r="C61" s="1343">
        <v>979</v>
      </c>
      <c r="D61" s="1344">
        <v>660</v>
      </c>
      <c r="E61" s="2076">
        <v>494</v>
      </c>
      <c r="F61" s="1344">
        <v>127</v>
      </c>
      <c r="G61" s="1841">
        <v>44</v>
      </c>
      <c r="H61" s="2162"/>
    </row>
    <row r="62" spans="1:8" ht="11.25" customHeight="1">
      <c r="A62" s="2075"/>
      <c r="B62" s="1335">
        <v>1997</v>
      </c>
      <c r="C62" s="1343">
        <v>1240</v>
      </c>
      <c r="D62" s="1344">
        <v>786</v>
      </c>
      <c r="E62" s="2076">
        <v>523</v>
      </c>
      <c r="F62" s="1344">
        <v>225</v>
      </c>
      <c r="G62" s="1841">
        <v>56</v>
      </c>
      <c r="H62" s="2162"/>
    </row>
    <row r="63" spans="1:8" ht="11.25" customHeight="1">
      <c r="A63" s="2075"/>
      <c r="B63" s="1335">
        <v>1998</v>
      </c>
      <c r="C63" s="1343">
        <v>1397</v>
      </c>
      <c r="D63" s="1344">
        <v>860</v>
      </c>
      <c r="E63" s="2076">
        <v>504</v>
      </c>
      <c r="F63" s="1344">
        <v>294</v>
      </c>
      <c r="G63" s="1841">
        <v>45</v>
      </c>
      <c r="H63" s="2162"/>
    </row>
    <row r="64" spans="1:8" ht="11.25" customHeight="1">
      <c r="A64" s="2075"/>
      <c r="B64" s="1335">
        <v>1999</v>
      </c>
      <c r="C64" s="1343">
        <v>1344</v>
      </c>
      <c r="D64" s="1344">
        <v>768</v>
      </c>
      <c r="E64" s="2076">
        <v>455</v>
      </c>
      <c r="F64" s="1344">
        <v>340</v>
      </c>
      <c r="G64" s="1841">
        <v>47</v>
      </c>
      <c r="H64" s="2162"/>
    </row>
    <row r="65" spans="1:8" ht="11.25" customHeight="1">
      <c r="A65" s="1840"/>
      <c r="B65" s="1335">
        <v>2000</v>
      </c>
      <c r="C65" s="1343">
        <v>1282</v>
      </c>
      <c r="D65" s="1344">
        <v>732</v>
      </c>
      <c r="E65" s="2076">
        <v>454</v>
      </c>
      <c r="F65" s="1344">
        <v>384</v>
      </c>
      <c r="G65" s="1841">
        <v>42</v>
      </c>
      <c r="H65" s="2162"/>
    </row>
    <row r="66" spans="1:8" ht="11.25" customHeight="1">
      <c r="A66" s="1840"/>
      <c r="B66" s="1335">
        <v>2001</v>
      </c>
      <c r="C66" s="1343">
        <v>1289</v>
      </c>
      <c r="D66" s="1344">
        <v>664</v>
      </c>
      <c r="E66" s="2076">
        <v>469</v>
      </c>
      <c r="F66" s="1344">
        <v>369</v>
      </c>
      <c r="G66" s="1841">
        <v>31</v>
      </c>
      <c r="H66" s="2162"/>
    </row>
    <row r="67" spans="1:8" ht="11.25" customHeight="1">
      <c r="A67" s="1840"/>
      <c r="B67" s="1335">
        <v>2002</v>
      </c>
      <c r="C67" s="1343">
        <v>1355</v>
      </c>
      <c r="D67" s="1344">
        <v>655</v>
      </c>
      <c r="E67" s="2076">
        <v>525</v>
      </c>
      <c r="F67" s="1344">
        <v>318</v>
      </c>
      <c r="G67" s="1841">
        <v>70</v>
      </c>
      <c r="H67" s="2162"/>
    </row>
    <row r="68" spans="1:11" ht="11.25" customHeight="1">
      <c r="A68" s="1840"/>
      <c r="B68" s="1335">
        <v>2003</v>
      </c>
      <c r="C68" s="1344">
        <v>1422</v>
      </c>
      <c r="D68" s="1344">
        <v>676</v>
      </c>
      <c r="E68" s="2076">
        <v>582</v>
      </c>
      <c r="F68" s="1344">
        <v>437</v>
      </c>
      <c r="G68" s="1841">
        <v>34</v>
      </c>
      <c r="H68" s="2162"/>
      <c r="K68" s="416"/>
    </row>
    <row r="69" spans="1:9" ht="11.25" customHeight="1">
      <c r="A69" s="2075"/>
      <c r="B69" s="1335">
        <v>2004</v>
      </c>
      <c r="C69" s="1344">
        <v>1590</v>
      </c>
      <c r="D69" s="1344">
        <v>722</v>
      </c>
      <c r="E69" s="2076">
        <v>585</v>
      </c>
      <c r="F69" s="1344">
        <v>291</v>
      </c>
      <c r="G69" s="1841">
        <v>52</v>
      </c>
      <c r="H69" s="2162"/>
      <c r="I69" s="2656"/>
    </row>
    <row r="70" spans="1:9" ht="11.25" customHeight="1">
      <c r="A70" s="2075"/>
      <c r="B70" s="1335">
        <v>2005</v>
      </c>
      <c r="C70" s="1344">
        <v>1616</v>
      </c>
      <c r="D70" s="1344">
        <v>739</v>
      </c>
      <c r="E70" s="2076">
        <v>575</v>
      </c>
      <c r="F70" s="1344">
        <v>431</v>
      </c>
      <c r="G70" s="2077">
        <v>7</v>
      </c>
      <c r="H70" s="2162"/>
      <c r="I70" s="2656"/>
    </row>
    <row r="71" spans="1:9" ht="11.25" customHeight="1">
      <c r="A71" s="2075" t="s">
        <v>46</v>
      </c>
      <c r="B71" s="2108">
        <v>2006</v>
      </c>
      <c r="C71" s="2107">
        <v>1716</v>
      </c>
      <c r="D71" s="2107">
        <v>746</v>
      </c>
      <c r="E71" s="2109">
        <v>673</v>
      </c>
      <c r="F71" s="2107">
        <v>459</v>
      </c>
      <c r="G71" s="2110">
        <v>23</v>
      </c>
      <c r="H71" s="2163"/>
      <c r="I71" s="2656"/>
    </row>
    <row r="72" spans="1:9" ht="6" customHeight="1" thickBot="1">
      <c r="A72" s="1851"/>
      <c r="B72" s="2113"/>
      <c r="C72" s="2112"/>
      <c r="D72" s="2078"/>
      <c r="E72" s="2111"/>
      <c r="F72" s="2112"/>
      <c r="G72" s="2395"/>
      <c r="H72" s="2162"/>
      <c r="I72" s="2656"/>
    </row>
    <row r="73" spans="1:8" ht="12">
      <c r="A73" s="2791" t="s">
        <v>366</v>
      </c>
      <c r="B73" s="2791"/>
      <c r="C73" s="2791"/>
      <c r="D73" s="2791"/>
      <c r="E73" s="2791"/>
      <c r="F73" s="2791"/>
      <c r="G73" s="2791"/>
      <c r="H73" s="2162"/>
    </row>
    <row r="74" spans="1:8" ht="12">
      <c r="A74" s="1337"/>
      <c r="B74" s="1337"/>
      <c r="C74" s="1344"/>
      <c r="D74" s="1344"/>
      <c r="E74" s="1344"/>
      <c r="F74" s="1344"/>
      <c r="G74" s="1344"/>
      <c r="H74" s="2162"/>
    </row>
    <row r="75" spans="1:8" ht="12">
      <c r="A75" s="2781" t="s">
        <v>233</v>
      </c>
      <c r="B75" s="2781"/>
      <c r="C75" s="2781"/>
      <c r="D75" s="2781"/>
      <c r="E75" s="2781"/>
      <c r="F75" s="2781"/>
      <c r="G75" s="2781"/>
      <c r="H75" s="2162"/>
    </row>
    <row r="76" spans="1:8" ht="12.75" thickBot="1">
      <c r="A76" s="1337"/>
      <c r="B76" s="1337"/>
      <c r="C76" s="1344"/>
      <c r="D76" s="1344"/>
      <c r="E76" s="1344"/>
      <c r="F76" s="1344"/>
      <c r="G76" s="1344"/>
      <c r="H76" s="2162"/>
    </row>
    <row r="77" spans="1:8" ht="11.25">
      <c r="A77" s="2779" t="s">
        <v>107</v>
      </c>
      <c r="B77" s="2780" t="s">
        <v>274</v>
      </c>
      <c r="C77" s="2782" t="s">
        <v>240</v>
      </c>
      <c r="D77" s="2783"/>
      <c r="E77" s="2784"/>
      <c r="F77" s="2099" t="s">
        <v>108</v>
      </c>
      <c r="G77" s="2100"/>
      <c r="H77" s="2162"/>
    </row>
    <row r="78" spans="1:8" ht="11.25">
      <c r="A78" s="2770"/>
      <c r="B78" s="2772"/>
      <c r="C78" s="410" t="s">
        <v>278</v>
      </c>
      <c r="D78" s="2101"/>
      <c r="E78" s="410" t="s">
        <v>275</v>
      </c>
      <c r="F78" s="410" t="s">
        <v>205</v>
      </c>
      <c r="G78" s="2102" t="s">
        <v>109</v>
      </c>
      <c r="H78" s="2162"/>
    </row>
    <row r="79" spans="1:8" ht="11.25">
      <c r="A79" s="2770"/>
      <c r="B79" s="2772"/>
      <c r="C79" s="2777" t="s">
        <v>146</v>
      </c>
      <c r="D79" s="2103" t="s">
        <v>8</v>
      </c>
      <c r="E79" s="411" t="s">
        <v>276</v>
      </c>
      <c r="F79" s="410" t="s">
        <v>251</v>
      </c>
      <c r="G79" s="2102" t="s">
        <v>110</v>
      </c>
      <c r="H79" s="2162"/>
    </row>
    <row r="80" spans="1:8" ht="11.25">
      <c r="A80" s="2771"/>
      <c r="B80" s="2773"/>
      <c r="C80" s="2778"/>
      <c r="D80" s="2104" t="s">
        <v>145</v>
      </c>
      <c r="E80" s="562" t="s">
        <v>277</v>
      </c>
      <c r="F80" s="412"/>
      <c r="G80" s="2105"/>
      <c r="H80" s="2162"/>
    </row>
    <row r="81" spans="1:8" ht="6" customHeight="1">
      <c r="A81" s="2075"/>
      <c r="B81" s="1338"/>
      <c r="C81" s="1344"/>
      <c r="D81" s="1344"/>
      <c r="E81" s="2079"/>
      <c r="F81" s="1344"/>
      <c r="G81" s="1841"/>
      <c r="H81" s="2162"/>
    </row>
    <row r="82" spans="1:7" ht="11.25" customHeight="1">
      <c r="A82" s="2075" t="s">
        <v>118</v>
      </c>
      <c r="B82" s="1335">
        <v>1993</v>
      </c>
      <c r="C82" s="1343">
        <v>181</v>
      </c>
      <c r="D82" s="1344">
        <v>13</v>
      </c>
      <c r="E82" s="2076">
        <v>79</v>
      </c>
      <c r="F82" s="1344">
        <v>77</v>
      </c>
      <c r="G82" s="1841">
        <v>59</v>
      </c>
    </row>
    <row r="83" spans="1:8" ht="11.25" customHeight="1">
      <c r="A83" s="2075"/>
      <c r="B83" s="1335">
        <v>1994</v>
      </c>
      <c r="C83" s="1344">
        <v>197</v>
      </c>
      <c r="D83" s="1344">
        <v>10</v>
      </c>
      <c r="E83" s="2076">
        <v>72</v>
      </c>
      <c r="F83" s="1344">
        <v>64</v>
      </c>
      <c r="G83" s="1841">
        <v>54</v>
      </c>
      <c r="H83" s="2162"/>
    </row>
    <row r="84" spans="1:8" ht="11.25" customHeight="1">
      <c r="A84" s="2075"/>
      <c r="B84" s="1335">
        <v>1995</v>
      </c>
      <c r="C84" s="1344">
        <v>199</v>
      </c>
      <c r="D84" s="1344">
        <v>7</v>
      </c>
      <c r="E84" s="2076">
        <v>85</v>
      </c>
      <c r="F84" s="1344">
        <v>92</v>
      </c>
      <c r="G84" s="1841">
        <v>62</v>
      </c>
      <c r="H84" s="2162"/>
    </row>
    <row r="85" spans="1:8" ht="11.25" customHeight="1">
      <c r="A85" s="1840"/>
      <c r="B85" s="1335">
        <v>1996</v>
      </c>
      <c r="C85" s="1344">
        <v>231</v>
      </c>
      <c r="D85" s="1344">
        <v>12</v>
      </c>
      <c r="E85" s="2076">
        <v>111</v>
      </c>
      <c r="F85" s="1344">
        <v>71</v>
      </c>
      <c r="G85" s="1841">
        <v>15</v>
      </c>
      <c r="H85" s="2162"/>
    </row>
    <row r="86" spans="1:10" ht="11.25" customHeight="1">
      <c r="A86" s="2075"/>
      <c r="B86" s="1335">
        <v>1997</v>
      </c>
      <c r="C86" s="1344">
        <v>270</v>
      </c>
      <c r="D86" s="1344">
        <v>21</v>
      </c>
      <c r="E86" s="2076">
        <v>119</v>
      </c>
      <c r="F86" s="1344">
        <v>103</v>
      </c>
      <c r="G86" s="1841">
        <v>50</v>
      </c>
      <c r="H86" s="2162"/>
      <c r="I86" s="416"/>
      <c r="J86" s="416"/>
    </row>
    <row r="87" spans="1:10" ht="11.25" customHeight="1">
      <c r="A87" s="2075"/>
      <c r="B87" s="1335">
        <v>1998</v>
      </c>
      <c r="C87" s="1344">
        <v>288</v>
      </c>
      <c r="D87" s="1344">
        <v>17</v>
      </c>
      <c r="E87" s="2076">
        <v>114</v>
      </c>
      <c r="F87" s="1344">
        <v>82</v>
      </c>
      <c r="G87" s="1841">
        <v>9</v>
      </c>
      <c r="H87" s="2162"/>
      <c r="I87" s="416"/>
      <c r="J87" s="416"/>
    </row>
    <row r="88" spans="1:8" ht="11.25" customHeight="1">
      <c r="A88" s="2075"/>
      <c r="B88" s="1335">
        <v>1999</v>
      </c>
      <c r="C88" s="1344">
        <v>280</v>
      </c>
      <c r="D88" s="1344">
        <v>15</v>
      </c>
      <c r="E88" s="2076">
        <v>107</v>
      </c>
      <c r="F88" s="1344">
        <v>82</v>
      </c>
      <c r="G88" s="1841">
        <v>21</v>
      </c>
      <c r="H88" s="2162"/>
    </row>
    <row r="89" spans="1:8" ht="11.25" customHeight="1">
      <c r="A89" s="1840"/>
      <c r="B89" s="1335">
        <v>2000</v>
      </c>
      <c r="C89" s="1344">
        <v>297</v>
      </c>
      <c r="D89" s="1344">
        <v>13</v>
      </c>
      <c r="E89" s="2076">
        <v>112</v>
      </c>
      <c r="F89" s="1344">
        <v>88</v>
      </c>
      <c r="G89" s="1841">
        <v>36</v>
      </c>
      <c r="H89" s="2162"/>
    </row>
    <row r="90" spans="1:8" ht="11.25" customHeight="1">
      <c r="A90" s="1840"/>
      <c r="B90" s="1335">
        <v>2001</v>
      </c>
      <c r="C90" s="1344">
        <v>286</v>
      </c>
      <c r="D90" s="1344">
        <v>8</v>
      </c>
      <c r="E90" s="2076">
        <v>108</v>
      </c>
      <c r="F90" s="1344">
        <v>84</v>
      </c>
      <c r="G90" s="1841">
        <v>9</v>
      </c>
      <c r="H90" s="2162"/>
    </row>
    <row r="91" spans="1:8" ht="11.25" customHeight="1">
      <c r="A91" s="1840"/>
      <c r="B91" s="1335">
        <v>2002</v>
      </c>
      <c r="C91" s="1344">
        <v>287</v>
      </c>
      <c r="D91" s="1344">
        <v>10</v>
      </c>
      <c r="E91" s="2076">
        <v>115</v>
      </c>
      <c r="F91" s="1344">
        <v>90</v>
      </c>
      <c r="G91" s="1841">
        <v>0</v>
      </c>
      <c r="H91" s="2162"/>
    </row>
    <row r="92" spans="1:8" ht="11.25" customHeight="1">
      <c r="A92" s="1840"/>
      <c r="B92" s="1335">
        <v>2003</v>
      </c>
      <c r="C92" s="1344">
        <v>288</v>
      </c>
      <c r="D92" s="1344">
        <v>12</v>
      </c>
      <c r="E92" s="2076">
        <v>117</v>
      </c>
      <c r="F92" s="1344">
        <v>80</v>
      </c>
      <c r="G92" s="1841">
        <v>31</v>
      </c>
      <c r="H92" s="2162"/>
    </row>
    <row r="93" spans="1:8" ht="11.25" customHeight="1">
      <c r="A93" s="1840"/>
      <c r="B93" s="1335">
        <v>2004</v>
      </c>
      <c r="C93" s="1344">
        <v>314</v>
      </c>
      <c r="D93" s="1344">
        <v>9</v>
      </c>
      <c r="E93" s="2076">
        <v>123</v>
      </c>
      <c r="F93" s="1344">
        <v>103</v>
      </c>
      <c r="G93" s="1841">
        <v>25</v>
      </c>
      <c r="H93" s="2162"/>
    </row>
    <row r="94" spans="1:8" ht="11.25" customHeight="1">
      <c r="A94" s="1840"/>
      <c r="B94" s="1335">
        <v>2005</v>
      </c>
      <c r="C94" s="1344">
        <v>302</v>
      </c>
      <c r="D94" s="1344">
        <v>9</v>
      </c>
      <c r="E94" s="2076">
        <v>114</v>
      </c>
      <c r="F94" s="1344">
        <v>110</v>
      </c>
      <c r="G94" s="1841">
        <v>8</v>
      </c>
      <c r="H94" s="2162"/>
    </row>
    <row r="95" spans="1:8" ht="11.25" customHeight="1">
      <c r="A95" s="1840" t="s">
        <v>46</v>
      </c>
      <c r="B95" s="1335">
        <v>2006</v>
      </c>
      <c r="C95" s="1344">
        <v>328</v>
      </c>
      <c r="D95" s="1344">
        <v>11</v>
      </c>
      <c r="E95" s="2076">
        <v>123</v>
      </c>
      <c r="F95" s="1344">
        <v>88</v>
      </c>
      <c r="G95" s="1841">
        <v>23</v>
      </c>
      <c r="H95" s="2162"/>
    </row>
    <row r="96" spans="1:8" ht="6" customHeight="1">
      <c r="A96" s="2075"/>
      <c r="B96" s="1335"/>
      <c r="C96" s="1343"/>
      <c r="D96" s="1344"/>
      <c r="E96" s="2076"/>
      <c r="F96" s="1344"/>
      <c r="G96" s="1841"/>
      <c r="H96" s="2162"/>
    </row>
    <row r="97" spans="1:8" ht="11.25" customHeight="1">
      <c r="A97" s="2075" t="s">
        <v>115</v>
      </c>
      <c r="B97" s="1335">
        <v>1993</v>
      </c>
      <c r="C97" s="1344">
        <v>1532</v>
      </c>
      <c r="D97" s="1344">
        <v>1129</v>
      </c>
      <c r="E97" s="2076">
        <v>606</v>
      </c>
      <c r="F97" s="1344">
        <v>466</v>
      </c>
      <c r="G97" s="1841">
        <v>124</v>
      </c>
      <c r="H97" s="2162"/>
    </row>
    <row r="98" spans="1:8" ht="11.25" customHeight="1">
      <c r="A98" s="2075"/>
      <c r="B98" s="1335">
        <v>1994</v>
      </c>
      <c r="C98" s="1344">
        <v>1615</v>
      </c>
      <c r="D98" s="1344">
        <v>1225</v>
      </c>
      <c r="E98" s="2076">
        <v>653</v>
      </c>
      <c r="F98" s="1344">
        <v>456</v>
      </c>
      <c r="G98" s="1841">
        <v>122</v>
      </c>
      <c r="H98" s="2162"/>
    </row>
    <row r="99" spans="1:8" ht="11.25" customHeight="1">
      <c r="A99" s="2075"/>
      <c r="B99" s="1335">
        <v>1995</v>
      </c>
      <c r="C99" s="1344">
        <v>1603</v>
      </c>
      <c r="D99" s="1344">
        <v>1192</v>
      </c>
      <c r="E99" s="2076">
        <v>680</v>
      </c>
      <c r="F99" s="1344">
        <v>436</v>
      </c>
      <c r="G99" s="1841">
        <v>192</v>
      </c>
      <c r="H99" s="2162"/>
    </row>
    <row r="100" spans="1:8" ht="11.25" customHeight="1">
      <c r="A100" s="1840"/>
      <c r="B100" s="1335">
        <v>1996</v>
      </c>
      <c r="C100" s="1344">
        <v>1635</v>
      </c>
      <c r="D100" s="1344">
        <v>1260</v>
      </c>
      <c r="E100" s="2076">
        <v>710</v>
      </c>
      <c r="F100" s="1344">
        <v>449</v>
      </c>
      <c r="G100" s="1841">
        <v>132</v>
      </c>
      <c r="H100" s="2162"/>
    </row>
    <row r="101" spans="1:8" ht="11.25" customHeight="1">
      <c r="A101" s="1840"/>
      <c r="B101" s="1335">
        <v>1997</v>
      </c>
      <c r="C101" s="1344">
        <v>1762</v>
      </c>
      <c r="D101" s="1344">
        <v>1352</v>
      </c>
      <c r="E101" s="2076">
        <v>793</v>
      </c>
      <c r="F101" s="1344">
        <v>515</v>
      </c>
      <c r="G101" s="1841">
        <v>130</v>
      </c>
      <c r="H101" s="2162"/>
    </row>
    <row r="102" spans="1:8" ht="11.25" customHeight="1">
      <c r="A102" s="2075"/>
      <c r="B102" s="1335">
        <v>1998</v>
      </c>
      <c r="C102" s="1344">
        <v>1824</v>
      </c>
      <c r="D102" s="1344">
        <v>1422</v>
      </c>
      <c r="E102" s="2076">
        <v>762</v>
      </c>
      <c r="F102" s="1344">
        <v>543</v>
      </c>
      <c r="G102" s="1841">
        <v>117</v>
      </c>
      <c r="H102" s="2162"/>
    </row>
    <row r="103" spans="1:8" ht="11.25" customHeight="1">
      <c r="A103" s="2075"/>
      <c r="B103" s="1335">
        <v>1999</v>
      </c>
      <c r="C103" s="1344">
        <v>1965</v>
      </c>
      <c r="D103" s="1344">
        <v>1544</v>
      </c>
      <c r="E103" s="2076">
        <v>868</v>
      </c>
      <c r="F103" s="1344">
        <v>545</v>
      </c>
      <c r="G103" s="1841">
        <v>131</v>
      </c>
      <c r="H103" s="2162"/>
    </row>
    <row r="104" spans="1:8" ht="11.25" customHeight="1">
      <c r="A104" s="2075"/>
      <c r="B104" s="1335">
        <v>2000</v>
      </c>
      <c r="C104" s="1344">
        <v>2033</v>
      </c>
      <c r="D104" s="1344">
        <v>1630</v>
      </c>
      <c r="E104" s="2076">
        <v>855</v>
      </c>
      <c r="F104" s="1344">
        <v>599</v>
      </c>
      <c r="G104" s="1841">
        <v>124</v>
      </c>
      <c r="H104" s="2162"/>
    </row>
    <row r="105" spans="1:8" ht="11.25" customHeight="1">
      <c r="A105" s="2075"/>
      <c r="B105" s="1335">
        <v>2001</v>
      </c>
      <c r="C105" s="1344">
        <v>2046</v>
      </c>
      <c r="D105" s="1344">
        <v>1627</v>
      </c>
      <c r="E105" s="2076">
        <v>839</v>
      </c>
      <c r="F105" s="1344">
        <v>645</v>
      </c>
      <c r="G105" s="1841">
        <v>140</v>
      </c>
      <c r="H105" s="2162"/>
    </row>
    <row r="106" spans="1:8" ht="11.25" customHeight="1">
      <c r="A106" s="2075"/>
      <c r="B106" s="1335">
        <v>2002</v>
      </c>
      <c r="C106" s="1344">
        <v>2134</v>
      </c>
      <c r="D106" s="1344">
        <v>1718</v>
      </c>
      <c r="E106" s="2076">
        <v>890</v>
      </c>
      <c r="F106" s="1344">
        <v>675</v>
      </c>
      <c r="G106" s="1841">
        <v>144</v>
      </c>
      <c r="H106" s="2162"/>
    </row>
    <row r="107" spans="1:8" ht="11.25" customHeight="1">
      <c r="A107" s="2075"/>
      <c r="B107" s="1335">
        <v>2003</v>
      </c>
      <c r="C107" s="1344">
        <v>2083</v>
      </c>
      <c r="D107" s="1344">
        <v>1702</v>
      </c>
      <c r="E107" s="2076">
        <v>830</v>
      </c>
      <c r="F107" s="1344">
        <v>666</v>
      </c>
      <c r="G107" s="1841">
        <v>169</v>
      </c>
      <c r="H107" s="2162"/>
    </row>
    <row r="108" spans="1:9" ht="11.25" customHeight="1">
      <c r="A108" s="2075"/>
      <c r="B108" s="1335">
        <v>2004</v>
      </c>
      <c r="C108" s="1344">
        <v>2099</v>
      </c>
      <c r="D108" s="1344">
        <v>1709</v>
      </c>
      <c r="E108" s="2076">
        <v>873</v>
      </c>
      <c r="F108" s="1344">
        <v>687</v>
      </c>
      <c r="G108" s="1841">
        <v>115</v>
      </c>
      <c r="H108" s="2162"/>
      <c r="I108" s="2656"/>
    </row>
    <row r="109" spans="1:9" ht="11.25" customHeight="1">
      <c r="A109" s="2075"/>
      <c r="B109" s="1335">
        <v>2005</v>
      </c>
      <c r="C109" s="1344">
        <v>2143</v>
      </c>
      <c r="D109" s="1344">
        <v>1714</v>
      </c>
      <c r="E109" s="2076">
        <v>901</v>
      </c>
      <c r="F109" s="1344">
        <v>702</v>
      </c>
      <c r="G109" s="1841">
        <v>129</v>
      </c>
      <c r="H109" s="2162"/>
      <c r="I109" s="2656"/>
    </row>
    <row r="110" spans="1:9" ht="11.25" customHeight="1">
      <c r="A110" s="2075" t="s">
        <v>46</v>
      </c>
      <c r="B110" s="1335">
        <v>2006</v>
      </c>
      <c r="C110" s="1344">
        <v>2118</v>
      </c>
      <c r="D110" s="1344">
        <v>1691</v>
      </c>
      <c r="E110" s="2076">
        <v>882</v>
      </c>
      <c r="F110" s="1344">
        <v>683</v>
      </c>
      <c r="G110" s="1841">
        <v>96</v>
      </c>
      <c r="H110" s="2162"/>
      <c r="I110" s="2656"/>
    </row>
    <row r="111" spans="1:8" ht="5.25" customHeight="1">
      <c r="A111" s="2075"/>
      <c r="B111" s="1335"/>
      <c r="C111" s="1344"/>
      <c r="D111" s="2194"/>
      <c r="E111" s="2080"/>
      <c r="F111" s="1344"/>
      <c r="G111" s="1841"/>
      <c r="H111" s="2162"/>
    </row>
    <row r="112" spans="1:8" ht="11.25" customHeight="1">
      <c r="A112" s="2075" t="s">
        <v>117</v>
      </c>
      <c r="B112" s="1335">
        <v>1993</v>
      </c>
      <c r="C112" s="1344">
        <v>14845</v>
      </c>
      <c r="D112" s="1344">
        <v>6151</v>
      </c>
      <c r="E112" s="2076">
        <v>6244</v>
      </c>
      <c r="F112" s="1344">
        <v>5092</v>
      </c>
      <c r="G112" s="1841">
        <v>1218</v>
      </c>
      <c r="H112" s="2162"/>
    </row>
    <row r="113" spans="1:8" ht="11.25" customHeight="1">
      <c r="A113" s="2075"/>
      <c r="B113" s="1336">
        <v>1994</v>
      </c>
      <c r="C113" s="1344">
        <v>15140</v>
      </c>
      <c r="D113" s="1344">
        <v>5773</v>
      </c>
      <c r="E113" s="2076">
        <v>6156</v>
      </c>
      <c r="F113" s="1344">
        <v>5522</v>
      </c>
      <c r="G113" s="1841">
        <v>1258</v>
      </c>
      <c r="H113" s="2162"/>
    </row>
    <row r="114" spans="1:8" ht="11.25" customHeight="1">
      <c r="A114" s="2075"/>
      <c r="B114" s="1339">
        <v>1995</v>
      </c>
      <c r="C114" s="1344">
        <v>16119</v>
      </c>
      <c r="D114" s="1344">
        <v>5846</v>
      </c>
      <c r="E114" s="2076">
        <v>6891</v>
      </c>
      <c r="F114" s="1344">
        <v>4570</v>
      </c>
      <c r="G114" s="1841">
        <v>1041</v>
      </c>
      <c r="H114" s="2162"/>
    </row>
    <row r="115" spans="1:8" ht="11.25" customHeight="1">
      <c r="A115" s="1840"/>
      <c r="B115" s="1335">
        <v>1996</v>
      </c>
      <c r="C115" s="1344">
        <v>17149</v>
      </c>
      <c r="D115" s="1344">
        <v>5904</v>
      </c>
      <c r="E115" s="2076">
        <v>7357</v>
      </c>
      <c r="F115" s="1344">
        <v>4932</v>
      </c>
      <c r="G115" s="1841">
        <v>1037</v>
      </c>
      <c r="H115" s="2162"/>
    </row>
    <row r="116" spans="1:8" ht="11.25" customHeight="1">
      <c r="A116" s="2075"/>
      <c r="B116" s="1335">
        <v>1997</v>
      </c>
      <c r="C116" s="1344">
        <v>18687</v>
      </c>
      <c r="D116" s="1344">
        <v>6103</v>
      </c>
      <c r="E116" s="2076">
        <v>8007</v>
      </c>
      <c r="F116" s="1344">
        <v>5069</v>
      </c>
      <c r="G116" s="1841">
        <v>776</v>
      </c>
      <c r="H116" s="2162"/>
    </row>
    <row r="117" spans="1:8" ht="11.25" customHeight="1">
      <c r="A117" s="2075"/>
      <c r="B117" s="1335">
        <v>1998</v>
      </c>
      <c r="C117" s="1344">
        <v>19787</v>
      </c>
      <c r="D117" s="1344">
        <v>6391</v>
      </c>
      <c r="E117" s="2076">
        <v>7647</v>
      </c>
      <c r="F117" s="1344">
        <v>5099</v>
      </c>
      <c r="G117" s="1841">
        <v>765</v>
      </c>
      <c r="H117" s="2162"/>
    </row>
    <row r="118" spans="1:8" ht="11.25" customHeight="1">
      <c r="A118" s="2075"/>
      <c r="B118" s="1335">
        <v>1999</v>
      </c>
      <c r="C118" s="1344">
        <v>19422</v>
      </c>
      <c r="D118" s="1344">
        <v>5886</v>
      </c>
      <c r="E118" s="2076">
        <v>7318</v>
      </c>
      <c r="F118" s="1344">
        <v>5366</v>
      </c>
      <c r="G118" s="1841">
        <v>708</v>
      </c>
      <c r="H118" s="2162"/>
    </row>
    <row r="119" spans="1:8" ht="11.25" customHeight="1">
      <c r="A119" s="1840"/>
      <c r="B119" s="1335">
        <v>2000</v>
      </c>
      <c r="C119" s="1344">
        <v>18327</v>
      </c>
      <c r="D119" s="1344">
        <v>5486</v>
      </c>
      <c r="E119" s="2076">
        <v>6614</v>
      </c>
      <c r="F119" s="1344">
        <v>5573</v>
      </c>
      <c r="G119" s="1841">
        <v>595</v>
      </c>
      <c r="H119" s="2162"/>
    </row>
    <row r="120" spans="1:9" ht="11.25" customHeight="1">
      <c r="A120" s="1840"/>
      <c r="B120" s="1335">
        <v>2001</v>
      </c>
      <c r="C120" s="1344">
        <v>17523</v>
      </c>
      <c r="D120" s="1344">
        <v>4941</v>
      </c>
      <c r="E120" s="2076">
        <v>6225</v>
      </c>
      <c r="F120" s="1344">
        <v>5278</v>
      </c>
      <c r="G120" s="1841">
        <v>557</v>
      </c>
      <c r="H120" s="2162"/>
      <c r="I120" s="416"/>
    </row>
    <row r="121" spans="1:9" ht="11.25" customHeight="1">
      <c r="A121" s="1840"/>
      <c r="B121" s="1340">
        <v>2002</v>
      </c>
      <c r="C121" s="2081">
        <v>16610</v>
      </c>
      <c r="D121" s="2081">
        <v>4419</v>
      </c>
      <c r="E121" s="2076">
        <v>6632</v>
      </c>
      <c r="F121" s="2081">
        <v>5063</v>
      </c>
      <c r="G121" s="1841">
        <v>574</v>
      </c>
      <c r="H121" s="2162"/>
      <c r="I121" s="416"/>
    </row>
    <row r="122" spans="1:8" ht="11.25" customHeight="1">
      <c r="A122" s="2082" t="s">
        <v>46</v>
      </c>
      <c r="B122" s="1340">
        <v>2003</v>
      </c>
      <c r="C122" s="2081">
        <v>16719</v>
      </c>
      <c r="D122" s="2081">
        <v>4197</v>
      </c>
      <c r="E122" s="2076">
        <v>6298</v>
      </c>
      <c r="F122" s="2081">
        <v>4610</v>
      </c>
      <c r="G122" s="1841">
        <v>593</v>
      </c>
      <c r="H122" s="2162"/>
    </row>
    <row r="123" spans="1:8" ht="11.25" customHeight="1">
      <c r="A123" s="2083"/>
      <c r="B123" s="1340">
        <v>2004</v>
      </c>
      <c r="C123" s="2081">
        <v>17417</v>
      </c>
      <c r="D123" s="2081">
        <v>4116</v>
      </c>
      <c r="E123" s="2076">
        <v>6624</v>
      </c>
      <c r="F123" s="2081">
        <v>4462</v>
      </c>
      <c r="G123" s="1841">
        <v>608</v>
      </c>
      <c r="H123" s="2162"/>
    </row>
    <row r="124" spans="1:9" ht="11.25" customHeight="1">
      <c r="A124" s="2083"/>
      <c r="B124" s="1340">
        <v>2005</v>
      </c>
      <c r="C124" s="2081">
        <v>17521</v>
      </c>
      <c r="D124" s="2081">
        <v>3928</v>
      </c>
      <c r="E124" s="2076">
        <v>6251</v>
      </c>
      <c r="F124" s="2081">
        <v>4631</v>
      </c>
      <c r="G124" s="1841">
        <v>483</v>
      </c>
      <c r="H124" s="2162"/>
      <c r="I124" s="2655"/>
    </row>
    <row r="125" spans="1:36" s="636" customFormat="1" ht="11.25" customHeight="1">
      <c r="A125" s="2082"/>
      <c r="B125" s="1340">
        <v>2006</v>
      </c>
      <c r="C125" s="2081">
        <v>17750</v>
      </c>
      <c r="D125" s="2081">
        <v>3737</v>
      </c>
      <c r="E125" s="2152">
        <v>6566</v>
      </c>
      <c r="F125" s="2081">
        <v>4738</v>
      </c>
      <c r="G125" s="2077">
        <v>476</v>
      </c>
      <c r="H125" s="2163"/>
      <c r="I125" s="2657"/>
      <c r="J125" s="841"/>
      <c r="K125" s="841"/>
      <c r="L125" s="841"/>
      <c r="M125" s="841"/>
      <c r="N125" s="841"/>
      <c r="O125" s="841"/>
      <c r="P125" s="841"/>
      <c r="Q125" s="841"/>
      <c r="R125" s="841"/>
      <c r="S125" s="841"/>
      <c r="T125" s="841"/>
      <c r="U125" s="841"/>
      <c r="V125" s="841"/>
      <c r="W125" s="841"/>
      <c r="X125" s="841"/>
      <c r="Y125" s="841"/>
      <c r="Z125" s="841"/>
      <c r="AA125" s="841"/>
      <c r="AB125" s="841"/>
      <c r="AC125" s="841"/>
      <c r="AD125" s="841"/>
      <c r="AE125" s="841"/>
      <c r="AF125" s="841"/>
      <c r="AG125" s="841"/>
      <c r="AH125" s="841"/>
      <c r="AI125" s="841"/>
      <c r="AJ125" s="841"/>
    </row>
    <row r="126" spans="1:9" ht="3.75" customHeight="1">
      <c r="A126" s="2075"/>
      <c r="B126" s="1335"/>
      <c r="C126" s="1343" t="s">
        <v>46</v>
      </c>
      <c r="D126" s="1344"/>
      <c r="E126" s="2076"/>
      <c r="F126" s="1344"/>
      <c r="G126" s="1841"/>
      <c r="H126" s="2162"/>
      <c r="I126" s="416"/>
    </row>
    <row r="127" spans="1:8" ht="11.25" customHeight="1">
      <c r="A127" s="2075" t="s">
        <v>130</v>
      </c>
      <c r="B127" s="1335">
        <v>1993</v>
      </c>
      <c r="C127" s="1343">
        <v>2031</v>
      </c>
      <c r="D127" s="1344">
        <v>500</v>
      </c>
      <c r="E127" s="2076">
        <v>822</v>
      </c>
      <c r="F127" s="1344">
        <v>386</v>
      </c>
      <c r="G127" s="1841">
        <v>0</v>
      </c>
      <c r="H127" s="2162"/>
    </row>
    <row r="128" spans="1:8" ht="11.25" customHeight="1">
      <c r="A128" s="2075" t="s">
        <v>129</v>
      </c>
      <c r="B128" s="1335">
        <v>1994</v>
      </c>
      <c r="C128" s="1343">
        <v>2058</v>
      </c>
      <c r="D128" s="1344">
        <v>546</v>
      </c>
      <c r="E128" s="2076">
        <v>864</v>
      </c>
      <c r="F128" s="1344">
        <v>553</v>
      </c>
      <c r="G128" s="1841">
        <v>0</v>
      </c>
      <c r="H128" s="2162"/>
    </row>
    <row r="129" spans="1:8" ht="11.25" customHeight="1">
      <c r="A129" s="1840"/>
      <c r="B129" s="1335">
        <v>1995</v>
      </c>
      <c r="C129" s="1343">
        <v>2428</v>
      </c>
      <c r="D129" s="1344">
        <v>734</v>
      </c>
      <c r="E129" s="2076">
        <v>946</v>
      </c>
      <c r="F129" s="1344">
        <v>556</v>
      </c>
      <c r="G129" s="1841">
        <v>0</v>
      </c>
      <c r="H129" s="2162"/>
    </row>
    <row r="130" spans="1:8" ht="11.25" customHeight="1">
      <c r="A130" s="1840"/>
      <c r="B130" s="1335">
        <v>1996</v>
      </c>
      <c r="C130" s="1343">
        <v>2739</v>
      </c>
      <c r="D130" s="1344">
        <v>797</v>
      </c>
      <c r="E130" s="2076">
        <v>1125</v>
      </c>
      <c r="F130" s="1344">
        <v>630</v>
      </c>
      <c r="G130" s="1841">
        <v>0</v>
      </c>
      <c r="H130" s="2162"/>
    </row>
    <row r="131" spans="1:8" ht="11.25" customHeight="1">
      <c r="A131" s="2084" t="s">
        <v>46</v>
      </c>
      <c r="B131" s="1335">
        <v>1997</v>
      </c>
      <c r="C131" s="1343">
        <v>2999</v>
      </c>
      <c r="D131" s="1344">
        <v>838</v>
      </c>
      <c r="E131" s="2076">
        <v>1173</v>
      </c>
      <c r="F131" s="1344">
        <v>609</v>
      </c>
      <c r="G131" s="1841">
        <v>0</v>
      </c>
      <c r="H131" s="2162"/>
    </row>
    <row r="132" spans="1:8" ht="11.25" customHeight="1">
      <c r="A132" s="2084"/>
      <c r="B132" s="1341">
        <v>1998</v>
      </c>
      <c r="C132" s="1343">
        <v>3420</v>
      </c>
      <c r="D132" s="1344">
        <v>927</v>
      </c>
      <c r="E132" s="2076">
        <v>1350</v>
      </c>
      <c r="F132" s="1344">
        <v>723</v>
      </c>
      <c r="G132" s="1841">
        <v>0</v>
      </c>
      <c r="H132" s="2162"/>
    </row>
    <row r="133" spans="1:8" ht="11.25" customHeight="1">
      <c r="A133" s="2084"/>
      <c r="B133" s="1335">
        <v>1999</v>
      </c>
      <c r="C133" s="1343">
        <v>3703</v>
      </c>
      <c r="D133" s="1344">
        <v>969</v>
      </c>
      <c r="E133" s="2076">
        <v>1502</v>
      </c>
      <c r="F133" s="1344">
        <v>889</v>
      </c>
      <c r="G133" s="1841">
        <v>0</v>
      </c>
      <c r="H133" s="2162"/>
    </row>
    <row r="134" spans="1:8" ht="11.25" customHeight="1">
      <c r="A134" s="2084" t="s">
        <v>46</v>
      </c>
      <c r="B134" s="1335">
        <v>2000</v>
      </c>
      <c r="C134" s="1343">
        <v>3928</v>
      </c>
      <c r="D134" s="1344">
        <v>1052</v>
      </c>
      <c r="E134" s="2076">
        <v>1409</v>
      </c>
      <c r="F134" s="1344">
        <v>947</v>
      </c>
      <c r="G134" s="1841">
        <v>0</v>
      </c>
      <c r="H134" s="2162"/>
    </row>
    <row r="135" spans="1:8" ht="11.25" customHeight="1">
      <c r="A135" s="1840"/>
      <c r="B135" s="1341">
        <v>2001</v>
      </c>
      <c r="C135" s="1343">
        <v>4095</v>
      </c>
      <c r="D135" s="1344">
        <v>1055</v>
      </c>
      <c r="E135" s="2076">
        <v>1546</v>
      </c>
      <c r="F135" s="1344">
        <v>1067</v>
      </c>
      <c r="G135" s="1841">
        <v>0</v>
      </c>
      <c r="H135" s="2162"/>
    </row>
    <row r="136" spans="1:8" ht="11.25" customHeight="1">
      <c r="A136" s="1840"/>
      <c r="B136" s="1340">
        <v>2002</v>
      </c>
      <c r="C136" s="2085">
        <v>4315</v>
      </c>
      <c r="D136" s="2081">
        <v>1149</v>
      </c>
      <c r="E136" s="2076">
        <v>1556</v>
      </c>
      <c r="F136" s="2081">
        <v>1169</v>
      </c>
      <c r="G136" s="1841">
        <v>0</v>
      </c>
      <c r="H136" s="2162"/>
    </row>
    <row r="137" spans="1:8" ht="11.25" customHeight="1">
      <c r="A137" s="2082" t="s">
        <v>46</v>
      </c>
      <c r="B137" s="1335">
        <v>2003</v>
      </c>
      <c r="C137" s="2081">
        <v>4674</v>
      </c>
      <c r="D137" s="2081">
        <v>1147</v>
      </c>
      <c r="E137" s="2076">
        <v>1787</v>
      </c>
      <c r="F137" s="2081">
        <v>1070</v>
      </c>
      <c r="G137" s="1841">
        <v>0</v>
      </c>
      <c r="H137" s="2162"/>
    </row>
    <row r="138" spans="1:8" ht="11.25" customHeight="1">
      <c r="A138" s="1840"/>
      <c r="B138" s="1335">
        <v>2004</v>
      </c>
      <c r="C138" s="2081">
        <v>5025</v>
      </c>
      <c r="D138" s="2081">
        <v>1231</v>
      </c>
      <c r="E138" s="2076">
        <v>1866</v>
      </c>
      <c r="F138" s="2081">
        <v>1227</v>
      </c>
      <c r="G138" s="1841">
        <v>0</v>
      </c>
      <c r="H138" s="2162"/>
    </row>
    <row r="139" spans="1:8" ht="11.25" customHeight="1">
      <c r="A139" s="1840"/>
      <c r="B139" s="1340">
        <v>2005</v>
      </c>
      <c r="C139" s="2081">
        <v>5201</v>
      </c>
      <c r="D139" s="2081">
        <v>1210</v>
      </c>
      <c r="E139" s="2076">
        <v>1769</v>
      </c>
      <c r="F139" s="2081">
        <v>1289</v>
      </c>
      <c r="G139" s="1841">
        <v>0</v>
      </c>
      <c r="H139" s="2162"/>
    </row>
    <row r="140" spans="1:36" s="636" customFormat="1" ht="11.25" customHeight="1">
      <c r="A140" s="2083" t="s">
        <v>46</v>
      </c>
      <c r="B140" s="1340">
        <v>2006</v>
      </c>
      <c r="C140" s="2081">
        <v>5207</v>
      </c>
      <c r="D140" s="2081">
        <v>1182</v>
      </c>
      <c r="E140" s="2152">
        <v>1811</v>
      </c>
      <c r="F140" s="2081">
        <v>1463</v>
      </c>
      <c r="G140" s="2077">
        <v>0</v>
      </c>
      <c r="H140" s="2163"/>
      <c r="I140" s="841"/>
      <c r="J140" s="841"/>
      <c r="K140" s="841"/>
      <c r="L140" s="841"/>
      <c r="M140" s="841"/>
      <c r="N140" s="841"/>
      <c r="O140" s="841"/>
      <c r="P140" s="841"/>
      <c r="Q140" s="841"/>
      <c r="R140" s="841"/>
      <c r="S140" s="841"/>
      <c r="T140" s="841"/>
      <c r="U140" s="841"/>
      <c r="V140" s="841"/>
      <c r="W140" s="841"/>
      <c r="X140" s="841"/>
      <c r="Y140" s="841"/>
      <c r="Z140" s="841"/>
      <c r="AA140" s="841"/>
      <c r="AB140" s="841"/>
      <c r="AC140" s="841"/>
      <c r="AD140" s="841"/>
      <c r="AE140" s="841"/>
      <c r="AF140" s="841"/>
      <c r="AG140" s="841"/>
      <c r="AH140" s="841"/>
      <c r="AI140" s="841"/>
      <c r="AJ140" s="841"/>
    </row>
    <row r="141" spans="1:8" ht="6" customHeight="1" thickBot="1">
      <c r="A141" s="1851"/>
      <c r="B141" s="1848"/>
      <c r="C141" s="1849"/>
      <c r="D141" s="1849"/>
      <c r="E141" s="2086"/>
      <c r="F141" s="1849"/>
      <c r="G141" s="1850"/>
      <c r="H141" s="2162"/>
    </row>
    <row r="142" spans="1:8" ht="12">
      <c r="A142" s="2791" t="s">
        <v>281</v>
      </c>
      <c r="B142" s="2791"/>
      <c r="C142" s="2791"/>
      <c r="D142" s="2791"/>
      <c r="E142" s="2791"/>
      <c r="F142" s="2791"/>
      <c r="G142" s="2791"/>
      <c r="H142" s="2162"/>
    </row>
    <row r="143" spans="1:8" ht="12">
      <c r="A143" s="1342"/>
      <c r="B143" s="1341"/>
      <c r="C143" s="1344"/>
      <c r="D143" s="1344"/>
      <c r="E143" s="1344"/>
      <c r="F143" s="1344"/>
      <c r="G143" s="1344"/>
      <c r="H143" s="2162"/>
    </row>
    <row r="144" spans="1:8" ht="12">
      <c r="A144" s="2781" t="s">
        <v>233</v>
      </c>
      <c r="B144" s="2781"/>
      <c r="C144" s="2781"/>
      <c r="D144" s="2781"/>
      <c r="E144" s="2781"/>
      <c r="F144" s="2781"/>
      <c r="G144" s="2781"/>
      <c r="H144" s="2162"/>
    </row>
    <row r="145" spans="1:8" ht="12.75" thickBot="1">
      <c r="A145" s="1337"/>
      <c r="B145" s="1341"/>
      <c r="C145" s="1344"/>
      <c r="D145" s="1344"/>
      <c r="E145" s="1344"/>
      <c r="F145" s="1344"/>
      <c r="G145" s="1344"/>
      <c r="H145" s="2162"/>
    </row>
    <row r="146" spans="1:8" ht="11.25">
      <c r="A146" s="2779" t="s">
        <v>107</v>
      </c>
      <c r="B146" s="2780" t="s">
        <v>274</v>
      </c>
      <c r="C146" s="2782" t="s">
        <v>240</v>
      </c>
      <c r="D146" s="2783"/>
      <c r="E146" s="2784"/>
      <c r="F146" s="2099" t="s">
        <v>108</v>
      </c>
      <c r="G146" s="2100"/>
      <c r="H146" s="2162"/>
    </row>
    <row r="147" spans="1:8" ht="11.25">
      <c r="A147" s="2770"/>
      <c r="B147" s="2772"/>
      <c r="C147" s="410" t="s">
        <v>278</v>
      </c>
      <c r="D147" s="2101"/>
      <c r="E147" s="410" t="s">
        <v>275</v>
      </c>
      <c r="F147" s="410" t="s">
        <v>205</v>
      </c>
      <c r="G147" s="2102" t="s">
        <v>109</v>
      </c>
      <c r="H147" s="2162"/>
    </row>
    <row r="148" spans="1:8" ht="11.25">
      <c r="A148" s="2770"/>
      <c r="B148" s="2772"/>
      <c r="C148" s="2777" t="s">
        <v>146</v>
      </c>
      <c r="D148" s="2103" t="s">
        <v>8</v>
      </c>
      <c r="E148" s="411" t="s">
        <v>276</v>
      </c>
      <c r="F148" s="410" t="s">
        <v>251</v>
      </c>
      <c r="G148" s="2102" t="s">
        <v>110</v>
      </c>
      <c r="H148" s="2162"/>
    </row>
    <row r="149" spans="1:8" ht="11.25">
      <c r="A149" s="2771"/>
      <c r="B149" s="2773"/>
      <c r="C149" s="2778"/>
      <c r="D149" s="2104" t="s">
        <v>145</v>
      </c>
      <c r="E149" s="562" t="s">
        <v>277</v>
      </c>
      <c r="F149" s="412"/>
      <c r="G149" s="2105"/>
      <c r="H149" s="2162"/>
    </row>
    <row r="150" spans="1:8" ht="6" customHeight="1">
      <c r="A150" s="2087"/>
      <c r="B150" s="1338"/>
      <c r="C150" s="1344"/>
      <c r="D150" s="1344"/>
      <c r="E150" s="1951"/>
      <c r="F150" s="1344"/>
      <c r="G150" s="1843"/>
      <c r="H150" s="2162"/>
    </row>
    <row r="151" spans="1:8" ht="11.25" customHeight="1">
      <c r="A151" s="2075" t="s">
        <v>122</v>
      </c>
      <c r="B151" s="1335">
        <v>1993</v>
      </c>
      <c r="C151" s="1343">
        <v>33</v>
      </c>
      <c r="D151" s="1344">
        <v>1</v>
      </c>
      <c r="E151" s="2076">
        <v>16</v>
      </c>
      <c r="F151" s="1344">
        <v>13</v>
      </c>
      <c r="G151" s="1841">
        <v>0</v>
      </c>
      <c r="H151" s="2162"/>
    </row>
    <row r="152" spans="1:8" ht="11.25" customHeight="1">
      <c r="A152" s="2075" t="s">
        <v>123</v>
      </c>
      <c r="B152" s="1335">
        <v>1994</v>
      </c>
      <c r="C152" s="1344">
        <v>25</v>
      </c>
      <c r="D152" s="1344">
        <v>0</v>
      </c>
      <c r="E152" s="2076">
        <v>12</v>
      </c>
      <c r="F152" s="1344">
        <v>16</v>
      </c>
      <c r="G152" s="1841">
        <v>15</v>
      </c>
      <c r="H152" s="2162"/>
    </row>
    <row r="153" spans="1:8" ht="11.25" customHeight="1">
      <c r="A153" s="1840"/>
      <c r="B153" s="1335">
        <v>1995</v>
      </c>
      <c r="C153" s="1343">
        <v>28</v>
      </c>
      <c r="D153" s="1344">
        <v>3</v>
      </c>
      <c r="E153" s="2076">
        <v>19</v>
      </c>
      <c r="F153" s="1344">
        <v>8</v>
      </c>
      <c r="G153" s="1841">
        <v>1</v>
      </c>
      <c r="H153" s="2162"/>
    </row>
    <row r="154" spans="1:8" ht="11.25" customHeight="1">
      <c r="A154" s="1840"/>
      <c r="B154" s="1335">
        <v>1996</v>
      </c>
      <c r="C154" s="1344">
        <v>31</v>
      </c>
      <c r="D154" s="1344">
        <v>2</v>
      </c>
      <c r="E154" s="2076">
        <v>14</v>
      </c>
      <c r="F154" s="1344">
        <v>7</v>
      </c>
      <c r="G154" s="1841">
        <v>7</v>
      </c>
      <c r="H154" s="2162"/>
    </row>
    <row r="155" spans="1:8" ht="11.25" customHeight="1">
      <c r="A155" s="2075"/>
      <c r="B155" s="1335">
        <v>1997</v>
      </c>
      <c r="C155" s="1344">
        <v>32</v>
      </c>
      <c r="D155" s="1344">
        <v>1</v>
      </c>
      <c r="E155" s="2076">
        <v>11</v>
      </c>
      <c r="F155" s="1344">
        <v>11</v>
      </c>
      <c r="G155" s="1841">
        <v>9</v>
      </c>
      <c r="H155" s="2162"/>
    </row>
    <row r="156" spans="1:8" ht="11.25" customHeight="1">
      <c r="A156" s="1840"/>
      <c r="B156" s="1335">
        <v>1998</v>
      </c>
      <c r="C156" s="1344">
        <v>30</v>
      </c>
      <c r="D156" s="1344">
        <v>4</v>
      </c>
      <c r="E156" s="2076">
        <v>20</v>
      </c>
      <c r="F156" s="1344">
        <v>15</v>
      </c>
      <c r="G156" s="1841">
        <v>3</v>
      </c>
      <c r="H156" s="2162"/>
    </row>
    <row r="157" spans="1:8" ht="11.25" customHeight="1">
      <c r="A157" s="1840"/>
      <c r="B157" s="1335">
        <v>1999</v>
      </c>
      <c r="C157" s="1344">
        <v>38</v>
      </c>
      <c r="D157" s="1344">
        <v>1</v>
      </c>
      <c r="E157" s="2076">
        <v>20</v>
      </c>
      <c r="F157" s="1344">
        <v>6</v>
      </c>
      <c r="G157" s="1841">
        <v>0</v>
      </c>
      <c r="H157" s="2162"/>
    </row>
    <row r="158" spans="1:8" ht="11.25" customHeight="1">
      <c r="A158" s="1840"/>
      <c r="B158" s="1335">
        <v>2000</v>
      </c>
      <c r="C158" s="1344">
        <v>41</v>
      </c>
      <c r="D158" s="1344">
        <v>0</v>
      </c>
      <c r="E158" s="2076">
        <v>28</v>
      </c>
      <c r="F158" s="1344">
        <v>12</v>
      </c>
      <c r="G158" s="1841">
        <v>4</v>
      </c>
      <c r="H158" s="2162"/>
    </row>
    <row r="159" spans="1:8" ht="11.25" customHeight="1">
      <c r="A159" s="1840"/>
      <c r="B159" s="1335">
        <v>2001</v>
      </c>
      <c r="C159" s="1344">
        <v>47</v>
      </c>
      <c r="D159" s="1344">
        <v>1</v>
      </c>
      <c r="E159" s="2076">
        <v>26</v>
      </c>
      <c r="F159" s="1344">
        <v>12</v>
      </c>
      <c r="G159" s="1841">
        <v>29</v>
      </c>
      <c r="H159" s="2162"/>
    </row>
    <row r="160" spans="1:8" ht="11.25" customHeight="1">
      <c r="A160" s="1840"/>
      <c r="B160" s="1335">
        <v>2002</v>
      </c>
      <c r="C160" s="1344">
        <v>46</v>
      </c>
      <c r="D160" s="1344">
        <v>0</v>
      </c>
      <c r="E160" s="2076">
        <v>22</v>
      </c>
      <c r="F160" s="1344">
        <v>14</v>
      </c>
      <c r="G160" s="1841">
        <v>0</v>
      </c>
      <c r="H160" s="2162"/>
    </row>
    <row r="161" spans="1:8" ht="11.25" customHeight="1">
      <c r="A161" s="1840"/>
      <c r="B161" s="1335">
        <v>2003</v>
      </c>
      <c r="C161" s="1344">
        <v>52</v>
      </c>
      <c r="D161" s="1344">
        <v>2</v>
      </c>
      <c r="E161" s="2076">
        <v>24</v>
      </c>
      <c r="F161" s="1344">
        <v>13</v>
      </c>
      <c r="G161" s="1841">
        <v>0</v>
      </c>
      <c r="H161" s="2162"/>
    </row>
    <row r="162" spans="1:8" ht="11.25" customHeight="1">
      <c r="A162" s="1840"/>
      <c r="B162" s="1335">
        <v>2004</v>
      </c>
      <c r="C162" s="1344">
        <v>52</v>
      </c>
      <c r="D162" s="1344">
        <v>2</v>
      </c>
      <c r="E162" s="2076">
        <v>29</v>
      </c>
      <c r="F162" s="1344">
        <v>18</v>
      </c>
      <c r="G162" s="1841">
        <v>11</v>
      </c>
      <c r="H162" s="2162"/>
    </row>
    <row r="163" spans="1:8" ht="11.25" customHeight="1">
      <c r="A163" s="1840"/>
      <c r="B163" s="1335">
        <v>2005</v>
      </c>
      <c r="C163" s="1344">
        <v>47</v>
      </c>
      <c r="D163" s="1344">
        <v>1</v>
      </c>
      <c r="E163" s="2076">
        <v>22</v>
      </c>
      <c r="F163" s="1344">
        <v>11</v>
      </c>
      <c r="G163" s="1841">
        <v>4</v>
      </c>
      <c r="H163" s="2162"/>
    </row>
    <row r="164" spans="1:36" s="636" customFormat="1" ht="11.25" customHeight="1">
      <c r="A164" s="2082" t="s">
        <v>46</v>
      </c>
      <c r="B164" s="1340">
        <v>2006</v>
      </c>
      <c r="C164" s="2081">
        <v>54</v>
      </c>
      <c r="D164" s="2081">
        <v>1</v>
      </c>
      <c r="E164" s="2152">
        <v>23</v>
      </c>
      <c r="F164" s="2081">
        <v>24</v>
      </c>
      <c r="G164" s="2077">
        <v>1</v>
      </c>
      <c r="H164" s="2163"/>
      <c r="I164" s="841"/>
      <c r="J164" s="841"/>
      <c r="K164" s="841"/>
      <c r="L164" s="841"/>
      <c r="M164" s="841"/>
      <c r="N164" s="841"/>
      <c r="O164" s="841"/>
      <c r="P164" s="841"/>
      <c r="Q164" s="841"/>
      <c r="R164" s="841"/>
      <c r="S164" s="841"/>
      <c r="T164" s="841"/>
      <c r="U164" s="841"/>
      <c r="V164" s="841"/>
      <c r="W164" s="841"/>
      <c r="X164" s="841"/>
      <c r="Y164" s="841"/>
      <c r="Z164" s="841"/>
      <c r="AA164" s="841"/>
      <c r="AB164" s="841"/>
      <c r="AC164" s="841"/>
      <c r="AD164" s="841"/>
      <c r="AE164" s="841"/>
      <c r="AF164" s="841"/>
      <c r="AG164" s="841"/>
      <c r="AH164" s="841"/>
      <c r="AI164" s="841"/>
      <c r="AJ164" s="841"/>
    </row>
    <row r="165" spans="1:9" ht="6" customHeight="1">
      <c r="A165" s="2075"/>
      <c r="B165" s="1342"/>
      <c r="C165" s="1343"/>
      <c r="D165" s="1344"/>
      <c r="E165" s="2088"/>
      <c r="F165" s="1344"/>
      <c r="G165" s="1841"/>
      <c r="H165" s="2162"/>
      <c r="I165" s="416"/>
    </row>
    <row r="166" spans="1:9" ht="11.25" customHeight="1">
      <c r="A166" s="2075" t="s">
        <v>119</v>
      </c>
      <c r="B166" s="1335">
        <v>1993</v>
      </c>
      <c r="C166" s="1343">
        <v>2098</v>
      </c>
      <c r="D166" s="1344">
        <v>103</v>
      </c>
      <c r="E166" s="2076">
        <v>787</v>
      </c>
      <c r="F166" s="1344">
        <v>1338</v>
      </c>
      <c r="G166" s="1841">
        <v>109</v>
      </c>
      <c r="H166" s="2162"/>
      <c r="I166" s="416"/>
    </row>
    <row r="167" spans="1:9" ht="11.25" customHeight="1">
      <c r="A167" s="2075" t="s">
        <v>120</v>
      </c>
      <c r="B167" s="1335">
        <v>1994</v>
      </c>
      <c r="C167" s="1344">
        <v>1924</v>
      </c>
      <c r="D167" s="1344">
        <v>105</v>
      </c>
      <c r="E167" s="2076">
        <v>580</v>
      </c>
      <c r="F167" s="1344">
        <v>1111</v>
      </c>
      <c r="G167" s="1841">
        <v>201</v>
      </c>
      <c r="H167" s="2162"/>
      <c r="I167" s="416"/>
    </row>
    <row r="168" spans="1:9" ht="11.25" customHeight="1">
      <c r="A168" s="2075" t="s">
        <v>121</v>
      </c>
      <c r="B168" s="1335">
        <v>1995</v>
      </c>
      <c r="C168" s="1343">
        <v>1876</v>
      </c>
      <c r="D168" s="1344">
        <v>104</v>
      </c>
      <c r="E168" s="2076">
        <v>672</v>
      </c>
      <c r="F168" s="1344">
        <v>998</v>
      </c>
      <c r="G168" s="1841">
        <v>73</v>
      </c>
      <c r="H168" s="2162"/>
      <c r="I168" s="416"/>
    </row>
    <row r="169" spans="1:13" ht="11.25" customHeight="1">
      <c r="A169" s="1840"/>
      <c r="B169" s="1335">
        <v>1996</v>
      </c>
      <c r="C169" s="1344">
        <v>1885</v>
      </c>
      <c r="D169" s="1344">
        <v>122</v>
      </c>
      <c r="E169" s="2076">
        <v>766</v>
      </c>
      <c r="F169" s="1344">
        <v>843</v>
      </c>
      <c r="G169" s="1841">
        <v>81</v>
      </c>
      <c r="H169" s="2162"/>
      <c r="K169" s="416"/>
      <c r="L169" s="416"/>
      <c r="M169" s="416"/>
    </row>
    <row r="170" spans="1:13" ht="11.25" customHeight="1">
      <c r="A170" s="1840"/>
      <c r="B170" s="1335">
        <v>1997</v>
      </c>
      <c r="C170" s="1344">
        <v>2083</v>
      </c>
      <c r="D170" s="1344">
        <v>147</v>
      </c>
      <c r="E170" s="2076">
        <v>874</v>
      </c>
      <c r="F170" s="1344">
        <v>629</v>
      </c>
      <c r="G170" s="1841">
        <v>17</v>
      </c>
      <c r="H170" s="2162"/>
      <c r="K170" s="416"/>
      <c r="L170" s="416"/>
      <c r="M170" s="416"/>
    </row>
    <row r="171" spans="1:13" ht="11.25" customHeight="1">
      <c r="A171" s="1840"/>
      <c r="B171" s="1335">
        <v>1998</v>
      </c>
      <c r="C171" s="1344">
        <v>2236</v>
      </c>
      <c r="D171" s="1344">
        <v>160</v>
      </c>
      <c r="E171" s="2076">
        <v>804</v>
      </c>
      <c r="F171" s="1344">
        <v>730</v>
      </c>
      <c r="G171" s="1841">
        <v>61</v>
      </c>
      <c r="H171" s="2162"/>
      <c r="K171" s="416"/>
      <c r="L171" s="416"/>
      <c r="M171" s="416"/>
    </row>
    <row r="172" spans="1:13" ht="11.25" customHeight="1">
      <c r="A172" s="1840"/>
      <c r="B172" s="1335">
        <v>1999</v>
      </c>
      <c r="C172" s="1344">
        <v>2276</v>
      </c>
      <c r="D172" s="1344">
        <v>157</v>
      </c>
      <c r="E172" s="2076">
        <v>734</v>
      </c>
      <c r="F172" s="1344">
        <v>754</v>
      </c>
      <c r="G172" s="1841">
        <v>23</v>
      </c>
      <c r="H172" s="2162"/>
      <c r="K172" s="416"/>
      <c r="L172" s="416"/>
      <c r="M172" s="416"/>
    </row>
    <row r="173" spans="1:13" ht="11.25" customHeight="1">
      <c r="A173" s="1840"/>
      <c r="B173" s="1335">
        <v>2000</v>
      </c>
      <c r="C173" s="1344">
        <v>2137</v>
      </c>
      <c r="D173" s="1344">
        <v>139</v>
      </c>
      <c r="E173" s="2076">
        <v>697</v>
      </c>
      <c r="F173" s="1344">
        <v>749</v>
      </c>
      <c r="G173" s="1841">
        <v>47</v>
      </c>
      <c r="H173" s="2162"/>
      <c r="K173" s="416"/>
      <c r="L173" s="416"/>
      <c r="M173" s="416"/>
    </row>
    <row r="174" spans="1:13" ht="11.25" customHeight="1">
      <c r="A174" s="1840"/>
      <c r="B174" s="1335">
        <v>2001</v>
      </c>
      <c r="C174" s="1344">
        <v>1979</v>
      </c>
      <c r="D174" s="1344">
        <v>124</v>
      </c>
      <c r="E174" s="2076">
        <v>667</v>
      </c>
      <c r="F174" s="1344">
        <v>711</v>
      </c>
      <c r="G174" s="1841">
        <v>73</v>
      </c>
      <c r="H174" s="2162"/>
      <c r="K174" s="416"/>
      <c r="L174" s="416"/>
      <c r="M174" s="416"/>
    </row>
    <row r="175" spans="1:13" ht="11.25" customHeight="1">
      <c r="A175" s="1840"/>
      <c r="B175" s="1335">
        <v>2002</v>
      </c>
      <c r="C175" s="1344">
        <v>1842</v>
      </c>
      <c r="D175" s="1344">
        <v>112</v>
      </c>
      <c r="E175" s="2076">
        <v>640</v>
      </c>
      <c r="F175" s="1344">
        <v>611</v>
      </c>
      <c r="G175" s="1841">
        <v>60</v>
      </c>
      <c r="H175" s="2162"/>
      <c r="K175" s="416"/>
      <c r="L175" s="416"/>
      <c r="M175" s="416"/>
    </row>
    <row r="176" spans="1:13" ht="11.25" customHeight="1">
      <c r="A176" s="1840"/>
      <c r="B176" s="1335">
        <v>2003</v>
      </c>
      <c r="C176" s="1344">
        <v>1679</v>
      </c>
      <c r="D176" s="1344">
        <v>77</v>
      </c>
      <c r="E176" s="2076">
        <v>618</v>
      </c>
      <c r="F176" s="1344">
        <v>561</v>
      </c>
      <c r="G176" s="1841">
        <v>16</v>
      </c>
      <c r="H176" s="2162"/>
      <c r="K176" s="416"/>
      <c r="L176" s="416"/>
      <c r="M176" s="416"/>
    </row>
    <row r="177" spans="1:13" ht="11.25" customHeight="1">
      <c r="A177" s="1840"/>
      <c r="B177" s="1335">
        <v>2004</v>
      </c>
      <c r="C177" s="1344">
        <v>1912</v>
      </c>
      <c r="D177" s="1344">
        <v>95</v>
      </c>
      <c r="E177" s="2076">
        <v>641</v>
      </c>
      <c r="F177" s="1344">
        <v>605</v>
      </c>
      <c r="G177" s="1841">
        <v>20</v>
      </c>
      <c r="H177" s="2162"/>
      <c r="K177" s="416"/>
      <c r="L177" s="416"/>
      <c r="M177" s="416"/>
    </row>
    <row r="178" spans="1:13" ht="11.25" customHeight="1">
      <c r="A178" s="1840"/>
      <c r="B178" s="1335">
        <v>2005</v>
      </c>
      <c r="C178" s="1344">
        <v>1911</v>
      </c>
      <c r="D178" s="1344">
        <v>87</v>
      </c>
      <c r="E178" s="2076">
        <v>675</v>
      </c>
      <c r="F178" s="1344">
        <v>639</v>
      </c>
      <c r="G178" s="1841">
        <v>24</v>
      </c>
      <c r="H178" s="2162"/>
      <c r="K178" s="416"/>
      <c r="L178" s="416"/>
      <c r="M178" s="416"/>
    </row>
    <row r="179" spans="1:13" ht="11.25" customHeight="1">
      <c r="A179" s="2075" t="s">
        <v>46</v>
      </c>
      <c r="B179" s="1335">
        <v>2006</v>
      </c>
      <c r="C179" s="1344">
        <v>1917</v>
      </c>
      <c r="D179" s="1344">
        <v>96</v>
      </c>
      <c r="E179" s="2076">
        <v>639</v>
      </c>
      <c r="F179" s="1344">
        <v>614</v>
      </c>
      <c r="G179" s="1841">
        <v>72</v>
      </c>
      <c r="H179" s="2162"/>
      <c r="K179" s="416"/>
      <c r="L179" s="416"/>
      <c r="M179" s="416"/>
    </row>
    <row r="180" spans="1:13" ht="6" customHeight="1">
      <c r="A180" s="1840"/>
      <c r="B180" s="1335"/>
      <c r="C180" s="1344"/>
      <c r="D180" s="1344"/>
      <c r="E180" s="2076"/>
      <c r="F180" s="1344"/>
      <c r="G180" s="1841"/>
      <c r="H180" s="2164"/>
      <c r="K180" s="416"/>
      <c r="L180" s="416"/>
      <c r="M180" s="416"/>
    </row>
    <row r="181" spans="1:13" ht="11.25" customHeight="1">
      <c r="A181" s="2075" t="s">
        <v>48</v>
      </c>
      <c r="B181" s="1335">
        <v>1993</v>
      </c>
      <c r="C181" s="1343">
        <v>1</v>
      </c>
      <c r="D181" s="1344">
        <v>0</v>
      </c>
      <c r="E181" s="2076">
        <v>0</v>
      </c>
      <c r="F181" s="1344">
        <v>3</v>
      </c>
      <c r="G181" s="1841">
        <v>0</v>
      </c>
      <c r="H181" s="2164"/>
      <c r="K181" s="416"/>
      <c r="L181" s="416"/>
      <c r="M181" s="416"/>
    </row>
    <row r="182" spans="1:13" ht="11.25" customHeight="1">
      <c r="A182" s="2075"/>
      <c r="B182" s="1335">
        <v>1994</v>
      </c>
      <c r="C182" s="1343">
        <v>0</v>
      </c>
      <c r="D182" s="1344">
        <v>0</v>
      </c>
      <c r="E182" s="2076">
        <v>0</v>
      </c>
      <c r="F182" s="1344">
        <v>8</v>
      </c>
      <c r="G182" s="1841">
        <v>7</v>
      </c>
      <c r="H182" s="2164"/>
      <c r="K182" s="416"/>
      <c r="L182" s="416"/>
      <c r="M182" s="416"/>
    </row>
    <row r="183" spans="1:13" ht="11.25" customHeight="1">
      <c r="A183" s="2075"/>
      <c r="B183" s="1335">
        <v>1995</v>
      </c>
      <c r="C183" s="1343">
        <v>3</v>
      </c>
      <c r="D183" s="1344">
        <v>0</v>
      </c>
      <c r="E183" s="2076">
        <v>3</v>
      </c>
      <c r="F183" s="1344">
        <v>0</v>
      </c>
      <c r="G183" s="1841">
        <v>0</v>
      </c>
      <c r="H183" s="2164"/>
      <c r="K183" s="416"/>
      <c r="L183" s="416"/>
      <c r="M183" s="416"/>
    </row>
    <row r="184" spans="1:8" ht="11.25" customHeight="1">
      <c r="A184" s="1840"/>
      <c r="B184" s="1335">
        <v>1996</v>
      </c>
      <c r="C184" s="1343">
        <v>5</v>
      </c>
      <c r="D184" s="1344">
        <v>0</v>
      </c>
      <c r="E184" s="2076">
        <v>2</v>
      </c>
      <c r="F184" s="1344">
        <v>0</v>
      </c>
      <c r="G184" s="1841">
        <v>0</v>
      </c>
      <c r="H184" s="2164"/>
    </row>
    <row r="185" spans="1:8" ht="11.25" customHeight="1">
      <c r="A185" s="1840"/>
      <c r="B185" s="1335">
        <v>1997</v>
      </c>
      <c r="C185" s="1343">
        <v>5</v>
      </c>
      <c r="D185" s="1344">
        <v>0</v>
      </c>
      <c r="E185" s="2076">
        <v>2</v>
      </c>
      <c r="F185" s="1344">
        <v>9</v>
      </c>
      <c r="G185" s="1841">
        <v>13</v>
      </c>
      <c r="H185" s="2164"/>
    </row>
    <row r="186" spans="1:8" ht="11.25" customHeight="1">
      <c r="A186" s="2075"/>
      <c r="B186" s="1335">
        <v>1998</v>
      </c>
      <c r="C186" s="1343">
        <v>3</v>
      </c>
      <c r="D186" s="1344">
        <v>0</v>
      </c>
      <c r="E186" s="2076">
        <v>1</v>
      </c>
      <c r="F186" s="1344">
        <v>5</v>
      </c>
      <c r="G186" s="1841">
        <v>0</v>
      </c>
      <c r="H186" s="2164"/>
    </row>
    <row r="187" spans="1:8" ht="11.25" customHeight="1">
      <c r="A187" s="2075"/>
      <c r="B187" s="1335">
        <v>1999</v>
      </c>
      <c r="C187" s="1343">
        <v>1</v>
      </c>
      <c r="D187" s="1344">
        <v>0</v>
      </c>
      <c r="E187" s="2076">
        <v>0</v>
      </c>
      <c r="F187" s="1344">
        <v>5</v>
      </c>
      <c r="G187" s="1841">
        <v>7</v>
      </c>
      <c r="H187" s="2164"/>
    </row>
    <row r="188" spans="1:8" ht="11.25" customHeight="1">
      <c r="A188" s="1840"/>
      <c r="B188" s="1335">
        <v>2000</v>
      </c>
      <c r="C188" s="1343">
        <v>1</v>
      </c>
      <c r="D188" s="1344">
        <v>0</v>
      </c>
      <c r="E188" s="2076">
        <v>0</v>
      </c>
      <c r="F188" s="1344">
        <v>0</v>
      </c>
      <c r="G188" s="1841">
        <v>0</v>
      </c>
      <c r="H188" s="2164"/>
    </row>
    <row r="189" spans="1:8" ht="11.25" customHeight="1">
      <c r="A189" s="1840"/>
      <c r="B189" s="1335">
        <v>2001</v>
      </c>
      <c r="C189" s="1343">
        <v>1</v>
      </c>
      <c r="D189" s="1344">
        <v>0</v>
      </c>
      <c r="E189" s="2076">
        <v>0</v>
      </c>
      <c r="F189" s="1344">
        <v>0</v>
      </c>
      <c r="G189" s="1841">
        <v>0</v>
      </c>
      <c r="H189" s="2164"/>
    </row>
    <row r="190" spans="1:12" ht="11.25" customHeight="1">
      <c r="A190" s="1840"/>
      <c r="B190" s="1335">
        <v>2002</v>
      </c>
      <c r="C190" s="1343">
        <v>0</v>
      </c>
      <c r="D190" s="1344">
        <v>0</v>
      </c>
      <c r="E190" s="2076">
        <v>0</v>
      </c>
      <c r="F190" s="1344">
        <v>0</v>
      </c>
      <c r="G190" s="1841">
        <v>0</v>
      </c>
      <c r="H190" s="2164"/>
      <c r="K190" s="1247"/>
      <c r="L190" s="1247"/>
    </row>
    <row r="191" spans="1:12" ht="11.25" customHeight="1">
      <c r="A191" s="1840"/>
      <c r="B191" s="1335">
        <v>2003</v>
      </c>
      <c r="C191" s="1344">
        <v>0</v>
      </c>
      <c r="D191" s="1344">
        <v>0</v>
      </c>
      <c r="E191" s="2076">
        <v>0</v>
      </c>
      <c r="F191" s="1344">
        <v>23</v>
      </c>
      <c r="G191" s="1841">
        <v>13</v>
      </c>
      <c r="H191" s="2164"/>
      <c r="K191" s="1247"/>
      <c r="L191" s="1247"/>
    </row>
    <row r="192" spans="1:12" ht="11.25" customHeight="1">
      <c r="A192" s="1840"/>
      <c r="B192" s="1335">
        <v>2004</v>
      </c>
      <c r="C192" s="1344">
        <v>0</v>
      </c>
      <c r="D192" s="1344">
        <v>0</v>
      </c>
      <c r="E192" s="2076">
        <v>0</v>
      </c>
      <c r="F192" s="1344">
        <v>22</v>
      </c>
      <c r="G192" s="1841">
        <v>0</v>
      </c>
      <c r="H192" s="2164"/>
      <c r="K192" s="1247"/>
      <c r="L192" s="1247"/>
    </row>
    <row r="193" spans="1:12" ht="11.25" customHeight="1">
      <c r="A193" s="1840"/>
      <c r="B193" s="1335">
        <v>2005</v>
      </c>
      <c r="C193" s="1344">
        <v>0</v>
      </c>
      <c r="D193" s="1344">
        <v>0</v>
      </c>
      <c r="E193" s="2076">
        <v>0</v>
      </c>
      <c r="F193" s="1344">
        <v>0</v>
      </c>
      <c r="G193" s="1841">
        <v>0</v>
      </c>
      <c r="H193" s="2164"/>
      <c r="K193" s="1247"/>
      <c r="L193" s="1247"/>
    </row>
    <row r="194" spans="1:12" ht="11.25" customHeight="1">
      <c r="A194" s="1840"/>
      <c r="B194" s="1335">
        <v>2006</v>
      </c>
      <c r="C194" s="1344">
        <v>0</v>
      </c>
      <c r="D194" s="1344">
        <v>0</v>
      </c>
      <c r="E194" s="2076">
        <v>0</v>
      </c>
      <c r="F194" s="1344">
        <v>15</v>
      </c>
      <c r="G194" s="1841">
        <v>0</v>
      </c>
      <c r="H194" s="2164"/>
      <c r="K194" s="1247"/>
      <c r="L194" s="1247"/>
    </row>
    <row r="195" spans="1:8" ht="11.25" customHeight="1">
      <c r="A195" s="1840"/>
      <c r="B195" s="1335"/>
      <c r="C195" s="1344"/>
      <c r="D195" s="1344"/>
      <c r="E195" s="2076"/>
      <c r="F195" s="1344"/>
      <c r="G195" s="1841"/>
      <c r="H195" s="2162"/>
    </row>
    <row r="196" spans="1:7" ht="11.25" customHeight="1">
      <c r="A196" s="2075" t="s">
        <v>124</v>
      </c>
      <c r="B196" s="1335">
        <v>1993</v>
      </c>
      <c r="C196" s="1343">
        <v>526</v>
      </c>
      <c r="D196" s="1344">
        <v>81</v>
      </c>
      <c r="E196" s="2076">
        <v>177</v>
      </c>
      <c r="F196" s="1344">
        <v>251</v>
      </c>
      <c r="G196" s="1841">
        <v>36</v>
      </c>
    </row>
    <row r="197" spans="1:8" ht="11.25" customHeight="1">
      <c r="A197" s="2075" t="s">
        <v>125</v>
      </c>
      <c r="B197" s="1335">
        <v>1994</v>
      </c>
      <c r="C197" s="1343">
        <v>472</v>
      </c>
      <c r="D197" s="1344">
        <v>72</v>
      </c>
      <c r="E197" s="2076">
        <v>147</v>
      </c>
      <c r="F197" s="1344">
        <v>198</v>
      </c>
      <c r="G197" s="1841">
        <v>54</v>
      </c>
      <c r="H197" s="2162"/>
    </row>
    <row r="198" spans="1:8" ht="11.25" customHeight="1">
      <c r="A198" s="2075"/>
      <c r="B198" s="1335">
        <v>1995</v>
      </c>
      <c r="C198" s="1343">
        <v>500</v>
      </c>
      <c r="D198" s="1344">
        <v>87</v>
      </c>
      <c r="E198" s="2076">
        <v>199</v>
      </c>
      <c r="F198" s="1344">
        <v>139</v>
      </c>
      <c r="G198" s="1841">
        <v>53</v>
      </c>
      <c r="H198" s="2162"/>
    </row>
    <row r="199" spans="1:8" ht="11.25" customHeight="1">
      <c r="A199" s="2075"/>
      <c r="B199" s="1335">
        <v>1996</v>
      </c>
      <c r="C199" s="1343">
        <v>555</v>
      </c>
      <c r="D199" s="1344">
        <v>102</v>
      </c>
      <c r="E199" s="2076">
        <v>215</v>
      </c>
      <c r="F199" s="1344">
        <v>126</v>
      </c>
      <c r="G199" s="1841">
        <v>61</v>
      </c>
      <c r="H199" s="2162"/>
    </row>
    <row r="200" spans="1:8" ht="11.25" customHeight="1">
      <c r="A200" s="2075"/>
      <c r="B200" s="1335">
        <v>1997</v>
      </c>
      <c r="C200" s="1343">
        <v>651</v>
      </c>
      <c r="D200" s="1344">
        <v>114</v>
      </c>
      <c r="E200" s="2076">
        <v>252</v>
      </c>
      <c r="F200" s="1344">
        <v>154</v>
      </c>
      <c r="G200" s="1841">
        <v>44</v>
      </c>
      <c r="H200" s="2162"/>
    </row>
    <row r="201" spans="1:17" ht="11.25" customHeight="1">
      <c r="A201" s="1840"/>
      <c r="B201" s="1341">
        <v>1998</v>
      </c>
      <c r="C201" s="1343">
        <v>726</v>
      </c>
      <c r="D201" s="1344">
        <v>104</v>
      </c>
      <c r="E201" s="2076">
        <v>273</v>
      </c>
      <c r="F201" s="1344">
        <v>164</v>
      </c>
      <c r="G201" s="1841">
        <v>32</v>
      </c>
      <c r="H201" s="2162"/>
      <c r="K201" s="2674"/>
      <c r="L201" s="2674"/>
      <c r="M201" s="2674"/>
      <c r="N201" s="2674"/>
      <c r="O201" s="2674"/>
      <c r="P201" s="2674"/>
      <c r="Q201" s="2674"/>
    </row>
    <row r="202" spans="1:17" ht="11.25" customHeight="1">
      <c r="A202" s="1840"/>
      <c r="B202" s="1335">
        <v>1999</v>
      </c>
      <c r="C202" s="1343">
        <v>707</v>
      </c>
      <c r="D202" s="1344">
        <v>90</v>
      </c>
      <c r="E202" s="2076">
        <v>227</v>
      </c>
      <c r="F202" s="1344">
        <v>198</v>
      </c>
      <c r="G202" s="1841">
        <v>18</v>
      </c>
      <c r="H202" s="2162"/>
      <c r="K202" s="1245"/>
      <c r="L202" s="428"/>
      <c r="M202" s="419"/>
      <c r="N202" s="419"/>
      <c r="O202" s="419"/>
      <c r="P202" s="419"/>
      <c r="Q202" s="419"/>
    </row>
    <row r="203" spans="1:17" ht="11.25" customHeight="1">
      <c r="A203" s="1840"/>
      <c r="B203" s="1335">
        <v>2000</v>
      </c>
      <c r="C203" s="1343">
        <v>702</v>
      </c>
      <c r="D203" s="1344">
        <v>105</v>
      </c>
      <c r="E203" s="2076">
        <v>243</v>
      </c>
      <c r="F203" s="1344">
        <v>212</v>
      </c>
      <c r="G203" s="1841">
        <v>26</v>
      </c>
      <c r="H203" s="2162"/>
      <c r="K203" s="2792"/>
      <c r="L203" s="2792"/>
      <c r="M203" s="2792"/>
      <c r="N203" s="2792"/>
      <c r="O203" s="2792"/>
      <c r="P203" s="2792"/>
      <c r="Q203" s="2792"/>
    </row>
    <row r="204" spans="1:8" ht="11.25" customHeight="1">
      <c r="A204" s="1840"/>
      <c r="B204" s="1335">
        <v>2001</v>
      </c>
      <c r="C204" s="1343">
        <v>714</v>
      </c>
      <c r="D204" s="1344">
        <v>117</v>
      </c>
      <c r="E204" s="2076">
        <v>266</v>
      </c>
      <c r="F204" s="1344">
        <v>231</v>
      </c>
      <c r="G204" s="1841">
        <v>32</v>
      </c>
      <c r="H204" s="2162"/>
    </row>
    <row r="205" spans="1:8" ht="11.25" customHeight="1">
      <c r="A205" s="1840"/>
      <c r="B205" s="1335">
        <v>2002</v>
      </c>
      <c r="C205" s="1343">
        <v>765</v>
      </c>
      <c r="D205" s="1344">
        <v>116</v>
      </c>
      <c r="E205" s="2076">
        <v>294</v>
      </c>
      <c r="F205" s="1344">
        <v>213</v>
      </c>
      <c r="G205" s="1841">
        <v>40</v>
      </c>
      <c r="H205" s="2162"/>
    </row>
    <row r="206" spans="1:8" ht="11.25" customHeight="1">
      <c r="A206" s="1840"/>
      <c r="B206" s="1335">
        <v>2003</v>
      </c>
      <c r="C206" s="1344">
        <v>856</v>
      </c>
      <c r="D206" s="1344">
        <v>127</v>
      </c>
      <c r="E206" s="2076">
        <v>310</v>
      </c>
      <c r="F206" s="1344">
        <v>204</v>
      </c>
      <c r="G206" s="1841">
        <v>51</v>
      </c>
      <c r="H206" s="2162"/>
    </row>
    <row r="207" spans="1:8" ht="11.25" customHeight="1">
      <c r="A207" s="1840"/>
      <c r="B207" s="1335">
        <v>2004</v>
      </c>
      <c r="C207" s="1344">
        <v>838</v>
      </c>
      <c r="D207" s="1344">
        <v>115</v>
      </c>
      <c r="E207" s="2076">
        <v>276</v>
      </c>
      <c r="F207" s="1344">
        <v>238</v>
      </c>
      <c r="G207" s="1841">
        <v>42</v>
      </c>
      <c r="H207" s="2162"/>
    </row>
    <row r="208" spans="1:8" ht="11.25" customHeight="1">
      <c r="A208" s="1840"/>
      <c r="B208" s="1335">
        <v>2005</v>
      </c>
      <c r="C208" s="1344">
        <v>856</v>
      </c>
      <c r="D208" s="1344">
        <v>110</v>
      </c>
      <c r="E208" s="2076">
        <v>296</v>
      </c>
      <c r="F208" s="1344">
        <v>264</v>
      </c>
      <c r="G208" s="1841">
        <v>27</v>
      </c>
      <c r="H208" s="2162"/>
    </row>
    <row r="209" spans="1:8" ht="11.25" customHeight="1">
      <c r="A209" s="2075" t="s">
        <v>46</v>
      </c>
      <c r="B209" s="1335">
        <v>2006</v>
      </c>
      <c r="C209" s="1344">
        <v>845</v>
      </c>
      <c r="D209" s="1344">
        <v>127</v>
      </c>
      <c r="E209" s="2076">
        <v>284</v>
      </c>
      <c r="F209" s="1344">
        <v>270</v>
      </c>
      <c r="G209" s="1841">
        <v>41</v>
      </c>
      <c r="H209" s="2162"/>
    </row>
    <row r="210" spans="1:8" ht="6" customHeight="1" thickBot="1">
      <c r="A210" s="1851"/>
      <c r="B210" s="1846"/>
      <c r="C210" s="2089"/>
      <c r="D210" s="1849"/>
      <c r="E210" s="2086"/>
      <c r="F210" s="1849"/>
      <c r="G210" s="1850"/>
      <c r="H210" s="2162"/>
    </row>
    <row r="211" spans="1:8" ht="6" customHeight="1">
      <c r="A211" s="1337"/>
      <c r="B211" s="1341"/>
      <c r="C211" s="1344"/>
      <c r="D211" s="1344"/>
      <c r="E211" s="2090"/>
      <c r="F211" s="1344"/>
      <c r="G211" s="1344"/>
      <c r="H211" s="2162"/>
    </row>
    <row r="212" spans="1:8" ht="12">
      <c r="A212" s="2791" t="s">
        <v>246</v>
      </c>
      <c r="B212" s="2791"/>
      <c r="C212" s="2791"/>
      <c r="D212" s="2791"/>
      <c r="E212" s="2791"/>
      <c r="F212" s="2791"/>
      <c r="G212" s="2791"/>
      <c r="H212" s="2162"/>
    </row>
    <row r="213" spans="1:8" ht="12">
      <c r="A213" s="1342"/>
      <c r="B213" s="1341"/>
      <c r="C213" s="1344"/>
      <c r="D213" s="1344"/>
      <c r="E213" s="1344"/>
      <c r="F213" s="1344"/>
      <c r="G213" s="1344"/>
      <c r="H213" s="2162"/>
    </row>
    <row r="214" spans="1:8" ht="12">
      <c r="A214" s="2781" t="s">
        <v>233</v>
      </c>
      <c r="B214" s="2781"/>
      <c r="C214" s="2781"/>
      <c r="D214" s="2781"/>
      <c r="E214" s="2781"/>
      <c r="F214" s="2781"/>
      <c r="G214" s="2781"/>
      <c r="H214" s="2162"/>
    </row>
    <row r="215" spans="1:8" ht="12.75" thickBot="1">
      <c r="A215" s="1845"/>
      <c r="B215" s="1846"/>
      <c r="C215" s="1849"/>
      <c r="D215" s="1849"/>
      <c r="E215" s="1849"/>
      <c r="F215" s="1849"/>
      <c r="G215" s="1849"/>
      <c r="H215" s="2162"/>
    </row>
    <row r="216" spans="1:8" ht="11.25">
      <c r="A216" s="2770" t="s">
        <v>107</v>
      </c>
      <c r="B216" s="2772" t="s">
        <v>274</v>
      </c>
      <c r="C216" s="2774" t="s">
        <v>240</v>
      </c>
      <c r="D216" s="2775"/>
      <c r="E216" s="2776"/>
      <c r="F216" s="2157" t="s">
        <v>108</v>
      </c>
      <c r="G216" s="2158"/>
      <c r="H216" s="2162"/>
    </row>
    <row r="217" spans="1:8" ht="11.25">
      <c r="A217" s="2770"/>
      <c r="B217" s="2772"/>
      <c r="C217" s="410" t="s">
        <v>278</v>
      </c>
      <c r="D217" s="2101"/>
      <c r="E217" s="410" t="s">
        <v>275</v>
      </c>
      <c r="F217" s="410" t="s">
        <v>205</v>
      </c>
      <c r="G217" s="2102" t="s">
        <v>109</v>
      </c>
      <c r="H217" s="2162"/>
    </row>
    <row r="218" spans="1:8" ht="11.25">
      <c r="A218" s="2770"/>
      <c r="B218" s="2772"/>
      <c r="C218" s="2777" t="s">
        <v>146</v>
      </c>
      <c r="D218" s="2103" t="s">
        <v>8</v>
      </c>
      <c r="E218" s="411" t="s">
        <v>276</v>
      </c>
      <c r="F218" s="410" t="s">
        <v>251</v>
      </c>
      <c r="G218" s="2102" t="s">
        <v>110</v>
      </c>
      <c r="H218" s="2162"/>
    </row>
    <row r="219" spans="1:8" ht="11.25">
      <c r="A219" s="2771"/>
      <c r="B219" s="2773"/>
      <c r="C219" s="2778"/>
      <c r="D219" s="2104" t="s">
        <v>145</v>
      </c>
      <c r="E219" s="562" t="s">
        <v>277</v>
      </c>
      <c r="F219" s="412"/>
      <c r="G219" s="2105"/>
      <c r="H219" s="2162"/>
    </row>
    <row r="220" spans="1:8" ht="6" customHeight="1">
      <c r="A220" s="2087"/>
      <c r="B220" s="1335"/>
      <c r="C220" s="1343"/>
      <c r="D220" s="1344"/>
      <c r="E220" s="1951"/>
      <c r="F220" s="1344"/>
      <c r="G220" s="1841"/>
      <c r="H220" s="2162"/>
    </row>
    <row r="221" spans="1:7" ht="11.25" customHeight="1">
      <c r="A221" s="2075" t="s">
        <v>299</v>
      </c>
      <c r="B221" s="1335">
        <v>1993</v>
      </c>
      <c r="C221" s="1343">
        <v>35</v>
      </c>
      <c r="D221" s="1344">
        <v>27</v>
      </c>
      <c r="E221" s="2076">
        <v>10</v>
      </c>
      <c r="F221" s="1344">
        <v>12</v>
      </c>
      <c r="G221" s="1841">
        <v>0</v>
      </c>
    </row>
    <row r="222" spans="1:8" ht="11.25" customHeight="1">
      <c r="A222" s="2075" t="s">
        <v>300</v>
      </c>
      <c r="B222" s="1335">
        <v>1994</v>
      </c>
      <c r="C222" s="1343">
        <v>33</v>
      </c>
      <c r="D222" s="1344">
        <v>29</v>
      </c>
      <c r="E222" s="2076">
        <v>4</v>
      </c>
      <c r="F222" s="1344">
        <v>17</v>
      </c>
      <c r="G222" s="1841">
        <v>0</v>
      </c>
      <c r="H222" s="2162"/>
    </row>
    <row r="223" spans="1:8" ht="11.25" customHeight="1">
      <c r="A223" s="2075" t="s">
        <v>126</v>
      </c>
      <c r="B223" s="1335">
        <v>1995</v>
      </c>
      <c r="C223" s="1343">
        <v>36</v>
      </c>
      <c r="D223" s="1344">
        <v>27</v>
      </c>
      <c r="E223" s="2076">
        <v>13</v>
      </c>
      <c r="F223" s="1344">
        <v>8</v>
      </c>
      <c r="G223" s="1841">
        <v>0</v>
      </c>
      <c r="H223" s="2162"/>
    </row>
    <row r="224" spans="1:8" ht="11.25" customHeight="1">
      <c r="A224" s="1840"/>
      <c r="B224" s="1335">
        <v>1996</v>
      </c>
      <c r="C224" s="1343">
        <v>37</v>
      </c>
      <c r="D224" s="1344">
        <v>30</v>
      </c>
      <c r="E224" s="2076">
        <v>15</v>
      </c>
      <c r="F224" s="1344">
        <v>7</v>
      </c>
      <c r="G224" s="1841">
        <v>0</v>
      </c>
      <c r="H224" s="2162"/>
    </row>
    <row r="225" spans="1:8" ht="11.25" customHeight="1">
      <c r="A225" s="1840"/>
      <c r="B225" s="1335">
        <v>1997</v>
      </c>
      <c r="C225" s="1343">
        <v>30</v>
      </c>
      <c r="D225" s="1344">
        <v>19</v>
      </c>
      <c r="E225" s="2076">
        <v>13</v>
      </c>
      <c r="F225" s="1344">
        <v>6</v>
      </c>
      <c r="G225" s="1841">
        <v>0</v>
      </c>
      <c r="H225" s="2162"/>
    </row>
    <row r="226" spans="1:8" ht="11.25" customHeight="1">
      <c r="A226" s="1840"/>
      <c r="B226" s="1335">
        <v>1998</v>
      </c>
      <c r="C226" s="1343">
        <v>31</v>
      </c>
      <c r="D226" s="1344">
        <v>22</v>
      </c>
      <c r="E226" s="2076">
        <v>13</v>
      </c>
      <c r="F226" s="1344">
        <v>8</v>
      </c>
      <c r="G226" s="1841">
        <v>0</v>
      </c>
      <c r="H226" s="2162"/>
    </row>
    <row r="227" spans="1:8" ht="11.25" customHeight="1">
      <c r="A227" s="1840"/>
      <c r="B227" s="1335">
        <v>1999</v>
      </c>
      <c r="C227" s="1343">
        <v>44</v>
      </c>
      <c r="D227" s="1344">
        <v>34</v>
      </c>
      <c r="E227" s="2076">
        <v>17</v>
      </c>
      <c r="F227" s="1344">
        <v>7</v>
      </c>
      <c r="G227" s="1841">
        <v>0</v>
      </c>
      <c r="H227" s="2162"/>
    </row>
    <row r="228" spans="1:8" ht="11.25" customHeight="1">
      <c r="A228" s="1840"/>
      <c r="B228" s="1335">
        <v>2000</v>
      </c>
      <c r="C228" s="1343">
        <v>44</v>
      </c>
      <c r="D228" s="1344">
        <v>30</v>
      </c>
      <c r="E228" s="2076">
        <v>15</v>
      </c>
      <c r="F228" s="1344">
        <v>11</v>
      </c>
      <c r="G228" s="1841">
        <v>0</v>
      </c>
      <c r="H228" s="2162"/>
    </row>
    <row r="229" spans="1:8" ht="11.25" customHeight="1">
      <c r="A229" s="1840"/>
      <c r="B229" s="1335">
        <v>2001</v>
      </c>
      <c r="C229" s="1343">
        <v>40</v>
      </c>
      <c r="D229" s="1344">
        <v>26</v>
      </c>
      <c r="E229" s="2076">
        <v>12</v>
      </c>
      <c r="F229" s="1344">
        <v>10</v>
      </c>
      <c r="G229" s="1841">
        <v>0</v>
      </c>
      <c r="H229" s="2162"/>
    </row>
    <row r="230" spans="1:8" ht="11.25" customHeight="1">
      <c r="A230" s="1840"/>
      <c r="B230" s="1335">
        <v>2002</v>
      </c>
      <c r="C230" s="1343">
        <v>34</v>
      </c>
      <c r="D230" s="1344">
        <v>20</v>
      </c>
      <c r="E230" s="2076">
        <v>14</v>
      </c>
      <c r="F230" s="1344">
        <v>13</v>
      </c>
      <c r="G230" s="1841">
        <v>0</v>
      </c>
      <c r="H230" s="2162"/>
    </row>
    <row r="231" spans="1:8" ht="11.25" customHeight="1">
      <c r="A231" s="1840"/>
      <c r="B231" s="1335">
        <v>2003</v>
      </c>
      <c r="C231" s="1344">
        <v>33</v>
      </c>
      <c r="D231" s="1344">
        <v>22</v>
      </c>
      <c r="E231" s="2076">
        <v>12</v>
      </c>
      <c r="F231" s="1344">
        <v>4</v>
      </c>
      <c r="G231" s="1841">
        <v>0</v>
      </c>
      <c r="H231" s="2162"/>
    </row>
    <row r="232" spans="1:8" ht="11.25" customHeight="1">
      <c r="A232" s="2075"/>
      <c r="B232" s="1335">
        <v>2004</v>
      </c>
      <c r="C232" s="1344">
        <v>34</v>
      </c>
      <c r="D232" s="1344">
        <v>23</v>
      </c>
      <c r="E232" s="2076">
        <v>11</v>
      </c>
      <c r="F232" s="1344">
        <v>10</v>
      </c>
      <c r="G232" s="1841">
        <v>0</v>
      </c>
      <c r="H232" s="2162"/>
    </row>
    <row r="233" spans="1:10" ht="11.25" customHeight="1">
      <c r="A233" s="2075"/>
      <c r="B233" s="1335">
        <v>2005</v>
      </c>
      <c r="C233" s="1344">
        <v>26</v>
      </c>
      <c r="D233" s="1344">
        <v>17</v>
      </c>
      <c r="E233" s="2076">
        <v>9</v>
      </c>
      <c r="F233" s="1344">
        <v>8</v>
      </c>
      <c r="G233" s="1841">
        <v>0</v>
      </c>
      <c r="H233" s="2162"/>
      <c r="J233" s="1164"/>
    </row>
    <row r="234" spans="1:36" s="636" customFormat="1" ht="11.25" customHeight="1">
      <c r="A234" s="2082" t="s">
        <v>46</v>
      </c>
      <c r="B234" s="1340">
        <v>2006</v>
      </c>
      <c r="C234" s="2081">
        <v>28</v>
      </c>
      <c r="D234" s="2081">
        <v>17</v>
      </c>
      <c r="E234" s="2152">
        <v>8</v>
      </c>
      <c r="F234" s="2081">
        <v>11</v>
      </c>
      <c r="G234" s="2077">
        <v>0</v>
      </c>
      <c r="H234" s="2163"/>
      <c r="I234" s="841"/>
      <c r="J234" s="2654"/>
      <c r="K234" s="841"/>
      <c r="L234" s="841"/>
      <c r="M234" s="841"/>
      <c r="N234" s="841"/>
      <c r="O234" s="841"/>
      <c r="P234" s="841"/>
      <c r="Q234" s="841"/>
      <c r="R234" s="841"/>
      <c r="S234" s="841"/>
      <c r="T234" s="841"/>
      <c r="U234" s="841"/>
      <c r="V234" s="841"/>
      <c r="W234" s="841"/>
      <c r="X234" s="841"/>
      <c r="Y234" s="841"/>
      <c r="Z234" s="841"/>
      <c r="AA234" s="841"/>
      <c r="AB234" s="841"/>
      <c r="AC234" s="841"/>
      <c r="AD234" s="841"/>
      <c r="AE234" s="841"/>
      <c r="AF234" s="841"/>
      <c r="AG234" s="841"/>
      <c r="AH234" s="841"/>
      <c r="AI234" s="841"/>
      <c r="AJ234" s="841"/>
    </row>
    <row r="235" spans="1:8" ht="6" customHeight="1">
      <c r="A235" s="2075"/>
      <c r="B235" s="1338"/>
      <c r="C235" s="1343"/>
      <c r="D235" s="1344"/>
      <c r="E235" s="2076"/>
      <c r="F235" s="1344"/>
      <c r="G235" s="1841"/>
      <c r="H235" s="2162"/>
    </row>
    <row r="236" spans="1:16" ht="11.25" customHeight="1">
      <c r="A236" s="2075" t="s">
        <v>127</v>
      </c>
      <c r="B236" s="1335">
        <v>1993</v>
      </c>
      <c r="C236" s="1343">
        <v>496</v>
      </c>
      <c r="D236" s="1344">
        <v>424</v>
      </c>
      <c r="E236" s="2076">
        <v>167</v>
      </c>
      <c r="F236" s="1344">
        <v>205</v>
      </c>
      <c r="G236" s="1841">
        <v>14</v>
      </c>
      <c r="I236" s="1341"/>
      <c r="J236" s="416"/>
      <c r="K236" s="416"/>
      <c r="L236" s="416"/>
      <c r="M236" s="416"/>
      <c r="N236" s="416"/>
      <c r="P236" s="2656"/>
    </row>
    <row r="237" spans="1:16" ht="11.25" customHeight="1">
      <c r="A237" s="2075" t="s">
        <v>126</v>
      </c>
      <c r="B237" s="1335">
        <v>1994</v>
      </c>
      <c r="C237" s="1343">
        <v>456</v>
      </c>
      <c r="D237" s="1344">
        <v>389</v>
      </c>
      <c r="E237" s="2076">
        <v>142</v>
      </c>
      <c r="F237" s="1344">
        <v>182</v>
      </c>
      <c r="G237" s="1841">
        <v>0</v>
      </c>
      <c r="H237" s="2162"/>
      <c r="I237" s="1341"/>
      <c r="J237" s="416"/>
      <c r="K237" s="416"/>
      <c r="L237" s="416"/>
      <c r="M237" s="416"/>
      <c r="N237" s="416"/>
      <c r="O237" s="2655"/>
      <c r="P237" s="2656"/>
    </row>
    <row r="238" spans="1:16" ht="11.25" customHeight="1">
      <c r="A238" s="1840"/>
      <c r="B238" s="1335">
        <v>1995</v>
      </c>
      <c r="C238" s="1343">
        <v>477</v>
      </c>
      <c r="D238" s="1344">
        <v>401</v>
      </c>
      <c r="E238" s="2076">
        <v>180</v>
      </c>
      <c r="F238" s="1344">
        <v>153</v>
      </c>
      <c r="G238" s="1841">
        <v>3</v>
      </c>
      <c r="H238" s="2162"/>
      <c r="I238" s="1341"/>
      <c r="J238" s="416"/>
      <c r="K238" s="416"/>
      <c r="L238" s="416"/>
      <c r="M238" s="416"/>
      <c r="N238" s="416"/>
      <c r="O238" s="2655"/>
      <c r="P238" s="2656"/>
    </row>
    <row r="239" spans="1:16" ht="11.25" customHeight="1">
      <c r="A239" s="1840"/>
      <c r="B239" s="1335">
        <v>1996</v>
      </c>
      <c r="C239" s="1343">
        <v>490</v>
      </c>
      <c r="D239" s="1344">
        <v>420</v>
      </c>
      <c r="E239" s="2076">
        <v>172</v>
      </c>
      <c r="F239" s="1344">
        <v>142</v>
      </c>
      <c r="G239" s="1841">
        <v>13</v>
      </c>
      <c r="H239" s="2162"/>
      <c r="I239" s="1341"/>
      <c r="J239" s="416"/>
      <c r="K239" s="416"/>
      <c r="L239" s="416"/>
      <c r="M239" s="416"/>
      <c r="N239" s="416"/>
      <c r="O239" s="2655"/>
      <c r="P239" s="2656"/>
    </row>
    <row r="240" spans="1:16" ht="11.25" customHeight="1">
      <c r="A240" s="2075"/>
      <c r="B240" s="1335">
        <v>1997</v>
      </c>
      <c r="C240" s="1343">
        <v>506</v>
      </c>
      <c r="D240" s="1344">
        <v>437</v>
      </c>
      <c r="E240" s="2076">
        <v>205</v>
      </c>
      <c r="F240" s="1344">
        <v>127</v>
      </c>
      <c r="G240" s="1841">
        <v>12</v>
      </c>
      <c r="H240" s="2162"/>
      <c r="I240" s="1341"/>
      <c r="J240" s="416"/>
      <c r="K240" s="416"/>
      <c r="L240" s="416"/>
      <c r="M240" s="416"/>
      <c r="N240" s="416"/>
      <c r="O240" s="2655"/>
      <c r="P240" s="2656"/>
    </row>
    <row r="241" spans="1:16" ht="11.25" customHeight="1">
      <c r="A241" s="2075"/>
      <c r="B241" s="1335">
        <v>1998</v>
      </c>
      <c r="C241" s="1343">
        <v>513</v>
      </c>
      <c r="D241" s="1344">
        <v>454</v>
      </c>
      <c r="E241" s="2076">
        <v>186</v>
      </c>
      <c r="F241" s="1344">
        <v>157</v>
      </c>
      <c r="G241" s="1841">
        <v>0</v>
      </c>
      <c r="H241" s="2162"/>
      <c r="I241" s="1341"/>
      <c r="J241" s="416"/>
      <c r="K241" s="416"/>
      <c r="L241" s="416"/>
      <c r="M241" s="416"/>
      <c r="N241" s="416"/>
      <c r="O241" s="2655"/>
      <c r="P241" s="2656"/>
    </row>
    <row r="242" spans="1:16" ht="11.25" customHeight="1">
      <c r="A242" s="1840"/>
      <c r="B242" s="1335">
        <v>1999</v>
      </c>
      <c r="C242" s="1343">
        <v>532</v>
      </c>
      <c r="D242" s="1344">
        <v>478</v>
      </c>
      <c r="E242" s="2076">
        <v>178</v>
      </c>
      <c r="F242" s="1344">
        <v>148</v>
      </c>
      <c r="G242" s="1841">
        <v>0</v>
      </c>
      <c r="H242" s="2162"/>
      <c r="I242" s="1341"/>
      <c r="J242" s="416"/>
      <c r="K242" s="416"/>
      <c r="L242" s="416"/>
      <c r="M242" s="416"/>
      <c r="N242" s="416"/>
      <c r="O242" s="2655"/>
      <c r="P242" s="2656"/>
    </row>
    <row r="243" spans="1:16" ht="11.25" customHeight="1">
      <c r="A243" s="1840"/>
      <c r="B243" s="1335">
        <v>2000</v>
      </c>
      <c r="C243" s="1343">
        <v>524</v>
      </c>
      <c r="D243" s="1344">
        <v>469</v>
      </c>
      <c r="E243" s="2076">
        <v>189</v>
      </c>
      <c r="F243" s="1344">
        <v>179</v>
      </c>
      <c r="G243" s="1841">
        <v>15</v>
      </c>
      <c r="H243" s="2162"/>
      <c r="I243" s="1341"/>
      <c r="J243" s="416"/>
      <c r="K243" s="416"/>
      <c r="L243" s="416"/>
      <c r="M243" s="416"/>
      <c r="N243" s="416"/>
      <c r="O243" s="2655"/>
      <c r="P243" s="2656"/>
    </row>
    <row r="244" spans="1:16" ht="11.25" customHeight="1">
      <c r="A244" s="1840"/>
      <c r="B244" s="1335">
        <v>2001</v>
      </c>
      <c r="C244" s="1343">
        <v>490</v>
      </c>
      <c r="D244" s="1344">
        <v>431</v>
      </c>
      <c r="E244" s="2076">
        <v>173</v>
      </c>
      <c r="F244" s="1344">
        <v>187</v>
      </c>
      <c r="G244" s="1841">
        <v>10</v>
      </c>
      <c r="H244" s="2162"/>
      <c r="I244" s="1341"/>
      <c r="J244" s="416"/>
      <c r="K244" s="416"/>
      <c r="L244" s="416"/>
      <c r="M244" s="416"/>
      <c r="N244" s="416"/>
      <c r="O244" s="2655"/>
      <c r="P244" s="2656"/>
    </row>
    <row r="245" spans="1:16" ht="11.25" customHeight="1">
      <c r="A245" s="1840"/>
      <c r="B245" s="1335">
        <v>2002</v>
      </c>
      <c r="C245" s="1343">
        <v>505</v>
      </c>
      <c r="D245" s="1344">
        <v>419</v>
      </c>
      <c r="E245" s="2076">
        <v>179</v>
      </c>
      <c r="F245" s="1344">
        <v>159</v>
      </c>
      <c r="G245" s="1841">
        <v>15</v>
      </c>
      <c r="H245" s="2162"/>
      <c r="I245" s="1341"/>
      <c r="J245" s="416"/>
      <c r="K245" s="416"/>
      <c r="L245" s="416"/>
      <c r="M245" s="416"/>
      <c r="N245" s="416"/>
      <c r="O245" s="2655"/>
      <c r="P245" s="2656"/>
    </row>
    <row r="246" spans="1:16" ht="11.25" customHeight="1">
      <c r="A246" s="1840"/>
      <c r="B246" s="1335">
        <v>2003</v>
      </c>
      <c r="C246" s="1344">
        <v>517</v>
      </c>
      <c r="D246" s="1344">
        <v>440</v>
      </c>
      <c r="E246" s="2076">
        <v>180</v>
      </c>
      <c r="F246" s="1344">
        <v>153</v>
      </c>
      <c r="G246" s="1841">
        <v>18</v>
      </c>
      <c r="H246" s="2162"/>
      <c r="I246" s="1341"/>
      <c r="J246" s="416"/>
      <c r="K246" s="416"/>
      <c r="L246" s="416"/>
      <c r="M246" s="416"/>
      <c r="N246" s="416"/>
      <c r="O246" s="2655"/>
      <c r="P246" s="2656"/>
    </row>
    <row r="247" spans="1:16" ht="11.25" customHeight="1">
      <c r="A247" s="1854"/>
      <c r="B247" s="1335">
        <v>2004</v>
      </c>
      <c r="C247" s="1344">
        <v>508</v>
      </c>
      <c r="D247" s="1344">
        <v>425</v>
      </c>
      <c r="E247" s="2076">
        <v>177</v>
      </c>
      <c r="F247" s="1344">
        <v>159</v>
      </c>
      <c r="G247" s="1841">
        <v>21</v>
      </c>
      <c r="H247" s="2162"/>
      <c r="I247" s="1341"/>
      <c r="J247" s="416"/>
      <c r="K247" s="416"/>
      <c r="L247" s="416"/>
      <c r="M247" s="416"/>
      <c r="N247" s="416"/>
      <c r="O247" s="2655"/>
      <c r="P247" s="2656"/>
    </row>
    <row r="248" spans="1:16" ht="11.25" customHeight="1">
      <c r="A248" s="1854"/>
      <c r="B248" s="1335">
        <v>2005</v>
      </c>
      <c r="C248" s="1344">
        <v>492</v>
      </c>
      <c r="D248" s="1344">
        <v>426</v>
      </c>
      <c r="E248" s="2076">
        <v>158</v>
      </c>
      <c r="F248" s="1344">
        <v>172</v>
      </c>
      <c r="G248" s="1841">
        <v>12</v>
      </c>
      <c r="H248" s="2162"/>
      <c r="I248" s="1341"/>
      <c r="J248" s="416"/>
      <c r="K248" s="416"/>
      <c r="L248" s="416"/>
      <c r="M248" s="416"/>
      <c r="N248" s="416"/>
      <c r="O248" s="2655"/>
      <c r="P248" s="2656"/>
    </row>
    <row r="249" spans="1:16" ht="11.25" customHeight="1">
      <c r="A249" s="2150" t="s">
        <v>46</v>
      </c>
      <c r="B249" s="1335">
        <v>2006</v>
      </c>
      <c r="C249" s="1344">
        <v>496</v>
      </c>
      <c r="D249" s="1344">
        <v>419</v>
      </c>
      <c r="E249" s="2076">
        <v>171</v>
      </c>
      <c r="F249" s="1344">
        <v>161</v>
      </c>
      <c r="G249" s="1841">
        <v>14</v>
      </c>
      <c r="H249" s="2162"/>
      <c r="I249" s="1341"/>
      <c r="J249" s="416"/>
      <c r="K249" s="416"/>
      <c r="L249" s="416"/>
      <c r="M249" s="416"/>
      <c r="N249" s="416"/>
      <c r="O249" s="2655"/>
      <c r="P249" s="2656"/>
    </row>
    <row r="250" spans="1:8" ht="6" customHeight="1">
      <c r="A250" s="1854"/>
      <c r="B250" s="1345"/>
      <c r="C250" s="1346"/>
      <c r="D250" s="1347"/>
      <c r="E250" s="2076"/>
      <c r="F250" s="1347"/>
      <c r="G250" s="1842"/>
      <c r="H250" s="2162"/>
    </row>
    <row r="251" spans="1:7" ht="11.25" customHeight="1">
      <c r="A251" s="2075" t="s">
        <v>112</v>
      </c>
      <c r="B251" s="1335">
        <v>1993</v>
      </c>
      <c r="C251" s="1343">
        <v>760</v>
      </c>
      <c r="D251" s="1344">
        <v>758</v>
      </c>
      <c r="E251" s="2076">
        <v>345</v>
      </c>
      <c r="F251" s="1344">
        <v>885</v>
      </c>
      <c r="G251" s="1841">
        <v>323</v>
      </c>
    </row>
    <row r="252" spans="1:8" ht="11.25" customHeight="1">
      <c r="A252" s="2075" t="s">
        <v>113</v>
      </c>
      <c r="B252" s="1335">
        <v>1994</v>
      </c>
      <c r="C252" s="1343">
        <v>662</v>
      </c>
      <c r="D252" s="1344">
        <v>662</v>
      </c>
      <c r="E252" s="2076">
        <v>287</v>
      </c>
      <c r="F252" s="1344">
        <v>718</v>
      </c>
      <c r="G252" s="1841">
        <v>288</v>
      </c>
      <c r="H252" s="2162"/>
    </row>
    <row r="253" spans="1:8" ht="11.25" customHeight="1">
      <c r="A253" s="1840"/>
      <c r="B253" s="1336">
        <v>1995</v>
      </c>
      <c r="C253" s="1343">
        <v>598</v>
      </c>
      <c r="D253" s="1344">
        <v>598</v>
      </c>
      <c r="E253" s="2076">
        <v>306</v>
      </c>
      <c r="F253" s="1344">
        <v>675</v>
      </c>
      <c r="G253" s="1841">
        <v>170</v>
      </c>
      <c r="H253" s="2162"/>
    </row>
    <row r="254" spans="1:8" ht="11.25" customHeight="1">
      <c r="A254" s="1840"/>
      <c r="B254" s="1335">
        <v>1996</v>
      </c>
      <c r="C254" s="1343">
        <v>592</v>
      </c>
      <c r="D254" s="1344">
        <v>592</v>
      </c>
      <c r="E254" s="2076">
        <v>310</v>
      </c>
      <c r="F254" s="1344">
        <v>684</v>
      </c>
      <c r="G254" s="1841">
        <v>203</v>
      </c>
      <c r="H254" s="2162"/>
    </row>
    <row r="255" spans="1:8" ht="11.25" customHeight="1">
      <c r="A255" s="2075"/>
      <c r="B255" s="1335">
        <v>1997</v>
      </c>
      <c r="C255" s="1343">
        <v>584</v>
      </c>
      <c r="D255" s="1344">
        <v>584</v>
      </c>
      <c r="E255" s="2076">
        <v>299</v>
      </c>
      <c r="F255" s="1344">
        <v>654</v>
      </c>
      <c r="G255" s="1841">
        <v>156</v>
      </c>
      <c r="H255" s="2162"/>
    </row>
    <row r="256" spans="1:8" ht="11.25" customHeight="1">
      <c r="A256" s="1840"/>
      <c r="B256" s="1335">
        <v>1998</v>
      </c>
      <c r="C256" s="1343">
        <v>573</v>
      </c>
      <c r="D256" s="1344">
        <v>572</v>
      </c>
      <c r="E256" s="2076">
        <v>288</v>
      </c>
      <c r="F256" s="1344">
        <v>584</v>
      </c>
      <c r="G256" s="1841">
        <v>155</v>
      </c>
      <c r="H256" s="2162"/>
    </row>
    <row r="257" spans="1:8" ht="11.25" customHeight="1">
      <c r="A257" s="1840"/>
      <c r="B257" s="1335">
        <v>1999</v>
      </c>
      <c r="C257" s="1343">
        <v>520</v>
      </c>
      <c r="D257" s="1344">
        <v>519</v>
      </c>
      <c r="E257" s="2076">
        <v>259</v>
      </c>
      <c r="F257" s="1344">
        <v>629</v>
      </c>
      <c r="G257" s="1841">
        <v>126</v>
      </c>
      <c r="H257" s="2162"/>
    </row>
    <row r="258" spans="1:8" ht="11.25" customHeight="1">
      <c r="A258" s="1840"/>
      <c r="B258" s="1335">
        <v>2000</v>
      </c>
      <c r="C258" s="1343">
        <v>447</v>
      </c>
      <c r="D258" s="1344">
        <v>446</v>
      </c>
      <c r="E258" s="2076">
        <v>225</v>
      </c>
      <c r="F258" s="1344">
        <v>662</v>
      </c>
      <c r="G258" s="1841">
        <v>119</v>
      </c>
      <c r="H258" s="2162"/>
    </row>
    <row r="259" spans="1:8" ht="11.25" customHeight="1">
      <c r="A259" s="1840"/>
      <c r="B259" s="1335">
        <v>2001</v>
      </c>
      <c r="C259" s="1343">
        <v>361</v>
      </c>
      <c r="D259" s="1344">
        <v>360</v>
      </c>
      <c r="E259" s="2076">
        <v>186</v>
      </c>
      <c r="F259" s="1344">
        <v>563</v>
      </c>
      <c r="G259" s="1841">
        <v>112</v>
      </c>
      <c r="H259" s="2162"/>
    </row>
    <row r="260" spans="1:8" ht="11.25" customHeight="1">
      <c r="A260" s="1840"/>
      <c r="B260" s="1335">
        <v>2002</v>
      </c>
      <c r="C260" s="1343">
        <v>281</v>
      </c>
      <c r="D260" s="1344">
        <v>277</v>
      </c>
      <c r="E260" s="2076">
        <v>173</v>
      </c>
      <c r="F260" s="1344">
        <v>476</v>
      </c>
      <c r="G260" s="1841">
        <v>117</v>
      </c>
      <c r="H260" s="2162"/>
    </row>
    <row r="261" spans="1:8" ht="11.25" customHeight="1">
      <c r="A261" s="1840"/>
      <c r="B261" s="1335">
        <v>2003</v>
      </c>
      <c r="C261" s="1344">
        <v>340</v>
      </c>
      <c r="D261" s="1344">
        <v>340</v>
      </c>
      <c r="E261" s="2076">
        <v>183</v>
      </c>
      <c r="F261" s="1344">
        <v>395</v>
      </c>
      <c r="G261" s="1841">
        <v>79</v>
      </c>
      <c r="H261" s="2162"/>
    </row>
    <row r="262" spans="1:8" ht="11.25" customHeight="1">
      <c r="A262" s="1840"/>
      <c r="B262" s="1335">
        <v>2004</v>
      </c>
      <c r="C262" s="1344">
        <v>336</v>
      </c>
      <c r="D262" s="1344">
        <v>336</v>
      </c>
      <c r="E262" s="2076">
        <v>175</v>
      </c>
      <c r="F262" s="1344">
        <v>541</v>
      </c>
      <c r="G262" s="1841">
        <v>90</v>
      </c>
      <c r="H262" s="2162"/>
    </row>
    <row r="263" spans="1:8" ht="11.25" customHeight="1">
      <c r="A263" s="1840"/>
      <c r="B263" s="1335">
        <v>2005</v>
      </c>
      <c r="C263" s="1344">
        <v>342</v>
      </c>
      <c r="D263" s="1344">
        <v>341</v>
      </c>
      <c r="E263" s="2076">
        <v>190</v>
      </c>
      <c r="F263" s="1344">
        <v>520</v>
      </c>
      <c r="G263" s="1841">
        <v>83</v>
      </c>
      <c r="H263" s="2162"/>
    </row>
    <row r="264" spans="1:8" ht="11.25" customHeight="1">
      <c r="A264" s="2075" t="s">
        <v>46</v>
      </c>
      <c r="B264" s="1335">
        <v>2006</v>
      </c>
      <c r="C264" s="1344">
        <v>302</v>
      </c>
      <c r="D264" s="1344">
        <v>302</v>
      </c>
      <c r="E264" s="2076">
        <v>148</v>
      </c>
      <c r="F264" s="1344">
        <v>437</v>
      </c>
      <c r="G264" s="1841">
        <v>82</v>
      </c>
      <c r="H264" s="2162"/>
    </row>
    <row r="265" spans="1:8" ht="6" customHeight="1" thickBot="1">
      <c r="A265" s="2117"/>
      <c r="B265" s="1848"/>
      <c r="C265" s="2118"/>
      <c r="D265" s="2118"/>
      <c r="E265" s="2086"/>
      <c r="F265" s="2118"/>
      <c r="G265" s="2119"/>
      <c r="H265" s="2162"/>
    </row>
    <row r="266" spans="1:36" s="109" customFormat="1" ht="6" customHeight="1">
      <c r="A266" s="2075"/>
      <c r="B266" s="2116"/>
      <c r="C266" s="1343"/>
      <c r="D266" s="1344"/>
      <c r="E266" s="2088"/>
      <c r="F266" s="1344"/>
      <c r="G266" s="1841"/>
      <c r="H266" s="2162"/>
      <c r="I266" s="671"/>
      <c r="J266" s="2658"/>
      <c r="K266" s="2658"/>
      <c r="L266" s="671"/>
      <c r="M266" s="671"/>
      <c r="N266" s="671"/>
      <c r="O266" s="671"/>
      <c r="P266" s="671"/>
      <c r="Q266" s="671"/>
      <c r="R266" s="671"/>
      <c r="S266" s="671"/>
      <c r="T266" s="671"/>
      <c r="U266" s="671"/>
      <c r="V266" s="671"/>
      <c r="W266" s="671"/>
      <c r="X266" s="671"/>
      <c r="Y266" s="671"/>
      <c r="Z266" s="671"/>
      <c r="AA266" s="671"/>
      <c r="AB266" s="671"/>
      <c r="AC266" s="671"/>
      <c r="AD266" s="671"/>
      <c r="AE266" s="671"/>
      <c r="AF266" s="671"/>
      <c r="AG266" s="671"/>
      <c r="AH266" s="671"/>
      <c r="AI266" s="671"/>
      <c r="AJ266" s="671"/>
    </row>
    <row r="267" spans="1:8" ht="11.25" customHeight="1">
      <c r="A267" s="2075" t="s">
        <v>224</v>
      </c>
      <c r="B267" s="1339">
        <v>1993</v>
      </c>
      <c r="C267" s="1343">
        <v>29817</v>
      </c>
      <c r="D267" s="1344">
        <v>10140</v>
      </c>
      <c r="E267" s="2076">
        <v>12365</v>
      </c>
      <c r="F267" s="1344">
        <v>13867</v>
      </c>
      <c r="G267" s="1841">
        <v>2999</v>
      </c>
      <c r="H267" s="2162"/>
    </row>
    <row r="268" spans="1:11" ht="11.25" customHeight="1">
      <c r="A268" s="2075" t="s">
        <v>234</v>
      </c>
      <c r="B268" s="1339">
        <v>1994</v>
      </c>
      <c r="C268" s="1343">
        <v>29409</v>
      </c>
      <c r="D268" s="1344">
        <v>9731</v>
      </c>
      <c r="E268" s="2076">
        <v>11611</v>
      </c>
      <c r="F268" s="1344">
        <v>12745</v>
      </c>
      <c r="G268" s="1841">
        <v>2994</v>
      </c>
      <c r="H268" s="2162"/>
      <c r="K268" s="2659"/>
    </row>
    <row r="269" spans="1:11" ht="11.25" customHeight="1">
      <c r="A269" s="2075" t="s">
        <v>279</v>
      </c>
      <c r="B269" s="1339">
        <v>1995</v>
      </c>
      <c r="C269" s="1343">
        <v>31257</v>
      </c>
      <c r="D269" s="1344">
        <v>10220</v>
      </c>
      <c r="E269" s="2076">
        <v>13494</v>
      </c>
      <c r="F269" s="1344">
        <v>10892</v>
      </c>
      <c r="G269" s="1841">
        <v>2316</v>
      </c>
      <c r="H269" s="2162"/>
      <c r="K269" s="2659"/>
    </row>
    <row r="270" spans="1:11" ht="11.25" customHeight="1">
      <c r="A270" s="2075" t="s">
        <v>280</v>
      </c>
      <c r="B270" s="2091">
        <v>1996</v>
      </c>
      <c r="C270" s="1343">
        <v>33896</v>
      </c>
      <c r="D270" s="1344">
        <v>10766</v>
      </c>
      <c r="E270" s="2076">
        <v>14893</v>
      </c>
      <c r="F270" s="1344">
        <v>11324</v>
      </c>
      <c r="G270" s="1841">
        <v>2483</v>
      </c>
      <c r="H270" s="2162"/>
      <c r="K270" s="2659"/>
    </row>
    <row r="271" spans="1:11" ht="11.25" customHeight="1">
      <c r="A271" s="2075" t="s">
        <v>146</v>
      </c>
      <c r="B271" s="1339">
        <v>1997</v>
      </c>
      <c r="C271" s="1343">
        <v>37367</v>
      </c>
      <c r="D271" s="1344">
        <v>11433</v>
      </c>
      <c r="E271" s="2076">
        <v>16108</v>
      </c>
      <c r="F271" s="1344">
        <v>11256</v>
      </c>
      <c r="G271" s="1841">
        <v>1936</v>
      </c>
      <c r="H271" s="2162"/>
      <c r="K271" s="2659"/>
    </row>
    <row r="272" spans="1:11" ht="11.25" customHeight="1">
      <c r="A272" s="1840"/>
      <c r="B272" s="1339">
        <v>1998</v>
      </c>
      <c r="C272" s="1343">
        <v>40078</v>
      </c>
      <c r="D272" s="1344">
        <v>12017</v>
      </c>
      <c r="E272" s="2076">
        <v>15904</v>
      </c>
      <c r="F272" s="1344">
        <v>11960</v>
      </c>
      <c r="G272" s="1841">
        <v>1955</v>
      </c>
      <c r="H272" s="2162"/>
      <c r="K272" s="2659"/>
    </row>
    <row r="273" spans="1:11" ht="11.25" customHeight="1">
      <c r="A273" s="1840"/>
      <c r="B273" s="1339">
        <v>1999</v>
      </c>
      <c r="C273" s="1343">
        <v>40385</v>
      </c>
      <c r="D273" s="1344">
        <v>11524</v>
      </c>
      <c r="E273" s="2076">
        <v>15497</v>
      </c>
      <c r="F273" s="1344">
        <v>12679</v>
      </c>
      <c r="G273" s="1841">
        <v>1699</v>
      </c>
      <c r="H273" s="2162"/>
      <c r="K273" s="2659"/>
    </row>
    <row r="274" spans="1:11" ht="11.25" customHeight="1">
      <c r="A274" s="1840"/>
      <c r="B274" s="1339">
        <v>2000</v>
      </c>
      <c r="C274" s="1343">
        <v>38921</v>
      </c>
      <c r="D274" s="1344">
        <v>11092</v>
      </c>
      <c r="E274" s="2076">
        <v>14585</v>
      </c>
      <c r="F274" s="1344">
        <v>13457</v>
      </c>
      <c r="G274" s="1841">
        <v>1764</v>
      </c>
      <c r="H274" s="2162"/>
      <c r="K274" s="2659"/>
    </row>
    <row r="275" spans="1:11" ht="11.25" customHeight="1">
      <c r="A275" s="1840"/>
      <c r="B275" s="1339">
        <v>2001</v>
      </c>
      <c r="C275" s="1343">
        <v>37530</v>
      </c>
      <c r="D275" s="1344">
        <v>10223</v>
      </c>
      <c r="E275" s="2076">
        <v>14039</v>
      </c>
      <c r="F275" s="1344">
        <v>13116</v>
      </c>
      <c r="G275" s="1841">
        <v>1658</v>
      </c>
      <c r="H275" s="2162"/>
      <c r="K275" s="2659"/>
    </row>
    <row r="276" spans="1:11" ht="11.25" customHeight="1">
      <c r="A276" s="1840"/>
      <c r="B276" s="1339">
        <v>2002</v>
      </c>
      <c r="C276" s="1343">
        <v>36914</v>
      </c>
      <c r="D276" s="1344">
        <v>9762</v>
      </c>
      <c r="E276" s="2076">
        <v>14612</v>
      </c>
      <c r="F276" s="1344">
        <v>12586</v>
      </c>
      <c r="G276" s="1841">
        <v>1782</v>
      </c>
      <c r="H276" s="2162"/>
      <c r="K276" s="2659"/>
    </row>
    <row r="277" spans="1:11" ht="11.25" customHeight="1">
      <c r="A277" s="1840"/>
      <c r="B277" s="1339">
        <v>2003</v>
      </c>
      <c r="C277" s="1343">
        <v>37986</v>
      </c>
      <c r="D277" s="1344">
        <v>9649</v>
      </c>
      <c r="E277" s="2076">
        <v>14951</v>
      </c>
      <c r="F277" s="1344">
        <v>11761</v>
      </c>
      <c r="G277" s="1841">
        <v>1672</v>
      </c>
      <c r="H277" s="2162"/>
      <c r="K277" s="2659"/>
    </row>
    <row r="278" spans="1:11" ht="11.25" customHeight="1">
      <c r="A278" s="2092"/>
      <c r="B278" s="1339">
        <v>2004</v>
      </c>
      <c r="C278" s="1343">
        <v>40360</v>
      </c>
      <c r="D278" s="1344">
        <v>9763</v>
      </c>
      <c r="E278" s="2076">
        <v>15660</v>
      </c>
      <c r="F278" s="1344">
        <v>11782</v>
      </c>
      <c r="G278" s="1841">
        <v>1717</v>
      </c>
      <c r="H278" s="2162"/>
      <c r="I278" s="2655"/>
      <c r="K278" s="2659"/>
    </row>
    <row r="279" spans="1:11" ht="11.25" customHeight="1">
      <c r="A279" s="2092"/>
      <c r="B279" s="1339">
        <v>2005</v>
      </c>
      <c r="C279" s="1343">
        <v>41217</v>
      </c>
      <c r="D279" s="1344">
        <v>9572</v>
      </c>
      <c r="E279" s="2076">
        <v>15396</v>
      </c>
      <c r="F279" s="1344">
        <v>12581</v>
      </c>
      <c r="G279" s="1841">
        <v>1440</v>
      </c>
      <c r="H279" s="2162"/>
      <c r="I279" s="2655"/>
      <c r="K279" s="2659"/>
    </row>
    <row r="280" spans="1:11" ht="11.25" customHeight="1">
      <c r="A280" s="2092"/>
      <c r="B280" s="1339">
        <v>2006</v>
      </c>
      <c r="C280" s="1343">
        <v>41756</v>
      </c>
      <c r="D280" s="1344">
        <v>9396</v>
      </c>
      <c r="E280" s="2076">
        <v>15789</v>
      </c>
      <c r="F280" s="1343">
        <v>13053</v>
      </c>
      <c r="G280" s="2077">
        <v>1452</v>
      </c>
      <c r="H280" s="2162"/>
      <c r="I280" s="2655"/>
      <c r="K280" s="2659"/>
    </row>
    <row r="281" spans="1:8" ht="6" customHeight="1" thickBot="1">
      <c r="A281" s="1844"/>
      <c r="B281" s="2093"/>
      <c r="C281" s="2094"/>
      <c r="D281" s="2095"/>
      <c r="E281" s="2096"/>
      <c r="F281" s="2095"/>
      <c r="G281" s="2097"/>
      <c r="H281" s="2162"/>
    </row>
    <row r="282" spans="1:8" ht="11.25">
      <c r="A282" s="2156" t="s">
        <v>436</v>
      </c>
      <c r="H282" s="2162"/>
    </row>
    <row r="283" spans="1:8" ht="14.25">
      <c r="A283" s="1245"/>
      <c r="H283" s="2162"/>
    </row>
    <row r="284" spans="1:8" ht="14.25">
      <c r="A284" s="1245"/>
      <c r="H284" s="2162"/>
    </row>
    <row r="285" spans="1:2" ht="14.25">
      <c r="A285" s="1245"/>
      <c r="B285" s="1957"/>
    </row>
    <row r="286" spans="1:4" ht="14.25">
      <c r="A286" s="1245"/>
      <c r="D286" s="1955"/>
    </row>
    <row r="287" ht="14.25">
      <c r="A287" s="1245"/>
    </row>
    <row r="288" spans="1:3" ht="14.25">
      <c r="A288" s="1245"/>
      <c r="C288" s="1955" t="s">
        <v>46</v>
      </c>
    </row>
    <row r="289" ht="14.25">
      <c r="A289" s="1245"/>
    </row>
    <row r="290" ht="14.25">
      <c r="A290" s="1245"/>
    </row>
    <row r="291" ht="14.25">
      <c r="A291" s="1245"/>
    </row>
    <row r="292" ht="14.25">
      <c r="A292" s="1245"/>
    </row>
    <row r="293" ht="14.25">
      <c r="A293" s="1245"/>
    </row>
    <row r="294" ht="14.25">
      <c r="A294" s="1245"/>
    </row>
    <row r="295" ht="14.25">
      <c r="A295" s="1245"/>
    </row>
    <row r="296" ht="14.25">
      <c r="A296" s="1245"/>
    </row>
    <row r="297" ht="14.25">
      <c r="A297" s="1245"/>
    </row>
    <row r="298" ht="14.25">
      <c r="A298" s="1245"/>
    </row>
    <row r="299" ht="14.25">
      <c r="A299" s="1245"/>
    </row>
    <row r="300" ht="14.25">
      <c r="A300" s="1245"/>
    </row>
    <row r="301" ht="14.25">
      <c r="A301" s="1245"/>
    </row>
    <row r="302" ht="14.25">
      <c r="A302" s="1245"/>
    </row>
    <row r="303" ht="14.25">
      <c r="A303" s="1245"/>
    </row>
    <row r="304" spans="1:8" ht="14.25">
      <c r="A304" s="1245"/>
      <c r="H304" s="2165"/>
    </row>
    <row r="305" spans="1:8" ht="14.25">
      <c r="A305" s="1245"/>
      <c r="H305" s="2165"/>
    </row>
    <row r="306" spans="1:8" ht="14.25">
      <c r="A306" s="1245"/>
      <c r="H306" s="2165"/>
    </row>
    <row r="307" spans="1:8" ht="14.25">
      <c r="A307" s="1245"/>
      <c r="H307" s="2165"/>
    </row>
    <row r="308" spans="1:8" ht="14.25">
      <c r="A308" s="1245"/>
      <c r="H308" s="2166"/>
    </row>
    <row r="309" ht="14.25">
      <c r="A309" s="1245"/>
    </row>
    <row r="310" ht="14.25">
      <c r="A310" s="1245"/>
    </row>
    <row r="311" ht="14.25">
      <c r="A311" s="1245"/>
    </row>
    <row r="312" ht="14.25">
      <c r="A312" s="1245"/>
    </row>
    <row r="313" ht="14.25">
      <c r="A313" s="1245"/>
    </row>
    <row r="314" ht="14.25">
      <c r="A314" s="1245"/>
    </row>
    <row r="315" ht="14.25">
      <c r="A315" s="1245"/>
    </row>
    <row r="316" spans="1:7" ht="14.25">
      <c r="A316" s="1245"/>
      <c r="C316" s="433"/>
      <c r="D316" s="433"/>
      <c r="E316" s="433"/>
      <c r="F316" s="433"/>
      <c r="G316" s="433"/>
    </row>
    <row r="317" spans="1:7" ht="14.25">
      <c r="A317" s="1245"/>
      <c r="C317" s="433"/>
      <c r="D317" s="433"/>
      <c r="E317" s="433"/>
      <c r="F317" s="433"/>
      <c r="G317" s="433"/>
    </row>
    <row r="318" spans="1:7" ht="14.25">
      <c r="A318" s="1245"/>
      <c r="C318" s="433"/>
      <c r="D318" s="433"/>
      <c r="E318" s="433"/>
      <c r="F318" s="433"/>
      <c r="G318" s="433"/>
    </row>
    <row r="319" spans="1:7" ht="14.25">
      <c r="A319" s="1245"/>
      <c r="C319" s="433"/>
      <c r="D319" s="433"/>
      <c r="E319" s="433"/>
      <c r="F319" s="433"/>
      <c r="G319" s="433"/>
    </row>
    <row r="320" spans="1:7" ht="14.25">
      <c r="A320" s="1245"/>
      <c r="C320" s="433"/>
      <c r="D320" s="433"/>
      <c r="E320" s="433"/>
      <c r="F320" s="433"/>
      <c r="G320" s="433"/>
    </row>
    <row r="321" spans="1:7" ht="14.25">
      <c r="A321" s="1245"/>
      <c r="C321" s="63"/>
      <c r="D321" s="63"/>
      <c r="E321" s="63"/>
      <c r="F321" s="63"/>
      <c r="G321" s="63"/>
    </row>
    <row r="322" ht="14.25">
      <c r="A322" s="1245"/>
    </row>
    <row r="323" ht="14.25">
      <c r="A323" s="1245"/>
    </row>
    <row r="324" ht="14.25">
      <c r="A324" s="1245"/>
    </row>
    <row r="325" ht="14.25">
      <c r="A325" s="1245"/>
    </row>
    <row r="326" ht="14.25">
      <c r="A326" s="1245"/>
    </row>
    <row r="327" ht="14.25">
      <c r="A327" s="1245"/>
    </row>
    <row r="328" ht="14.25">
      <c r="A328" s="1245"/>
    </row>
    <row r="329" ht="14.25">
      <c r="A329" s="1245"/>
    </row>
    <row r="330" ht="14.25">
      <c r="A330" s="1245"/>
    </row>
    <row r="331" ht="14.25">
      <c r="A331" s="1245"/>
    </row>
    <row r="332" ht="14.25">
      <c r="A332" s="1245"/>
    </row>
    <row r="333" ht="14.25">
      <c r="A333" s="1245"/>
    </row>
    <row r="334" ht="14.25">
      <c r="A334" s="1245"/>
    </row>
    <row r="335" ht="14.25">
      <c r="A335" s="1245"/>
    </row>
    <row r="336" ht="14.25">
      <c r="A336" s="1245"/>
    </row>
    <row r="337" ht="14.25">
      <c r="A337" s="1245"/>
    </row>
    <row r="338" ht="14.25">
      <c r="A338" s="1245"/>
    </row>
    <row r="339" ht="14.25">
      <c r="A339" s="1245"/>
    </row>
    <row r="340" ht="14.25">
      <c r="A340" s="1245"/>
    </row>
    <row r="341" ht="14.25">
      <c r="A341" s="1245"/>
    </row>
    <row r="342" ht="14.25">
      <c r="A342" s="1245"/>
    </row>
    <row r="343" ht="14.25">
      <c r="A343" s="1245"/>
    </row>
    <row r="344" ht="14.25">
      <c r="A344" s="1245"/>
    </row>
    <row r="345" ht="14.25">
      <c r="A345" s="1245"/>
    </row>
    <row r="346" ht="14.25">
      <c r="A346" s="1245"/>
    </row>
    <row r="347" ht="14.25">
      <c r="A347" s="1245"/>
    </row>
    <row r="348" ht="14.25">
      <c r="A348" s="1245"/>
    </row>
    <row r="349" ht="14.25">
      <c r="A349" s="1245"/>
    </row>
    <row r="350" ht="14.25">
      <c r="A350" s="1245"/>
    </row>
    <row r="351" ht="14.25">
      <c r="A351" s="1245"/>
    </row>
    <row r="352" ht="14.25">
      <c r="A352" s="1245"/>
    </row>
    <row r="353" ht="14.25">
      <c r="A353" s="1245"/>
    </row>
    <row r="354" ht="14.25">
      <c r="A354" s="1245"/>
    </row>
    <row r="355" ht="14.25">
      <c r="A355" s="1245"/>
    </row>
    <row r="356" ht="14.25">
      <c r="A356" s="1245"/>
    </row>
    <row r="357" ht="14.25">
      <c r="A357" s="1245"/>
    </row>
    <row r="358" ht="14.25">
      <c r="A358" s="1245"/>
    </row>
    <row r="359" ht="14.25">
      <c r="A359" s="1245"/>
    </row>
    <row r="360" ht="14.25">
      <c r="A360" s="1245"/>
    </row>
    <row r="361" ht="14.25">
      <c r="A361" s="1245"/>
    </row>
    <row r="362" ht="14.25">
      <c r="A362" s="1245"/>
    </row>
    <row r="363" ht="14.25">
      <c r="A363" s="1245"/>
    </row>
    <row r="364" ht="14.25">
      <c r="A364" s="1245"/>
    </row>
    <row r="365" ht="14.25">
      <c r="A365" s="1245"/>
    </row>
    <row r="366" ht="14.25">
      <c r="A366" s="1245"/>
    </row>
    <row r="367" ht="14.25">
      <c r="A367" s="1245"/>
    </row>
    <row r="368" ht="14.25">
      <c r="A368" s="1245"/>
    </row>
    <row r="369" ht="14.25">
      <c r="A369" s="1245"/>
    </row>
    <row r="370" ht="14.25">
      <c r="A370" s="1245"/>
    </row>
    <row r="371" ht="14.25">
      <c r="A371" s="1245"/>
    </row>
    <row r="372" ht="14.25">
      <c r="A372" s="1245"/>
    </row>
    <row r="373" ht="14.25">
      <c r="A373" s="1245"/>
    </row>
    <row r="374" ht="14.25">
      <c r="A374" s="1245"/>
    </row>
    <row r="375" ht="14.25">
      <c r="A375" s="1245"/>
    </row>
    <row r="376" ht="14.25">
      <c r="A376" s="1245"/>
    </row>
    <row r="377" ht="14.25">
      <c r="A377" s="1245"/>
    </row>
    <row r="378" ht="14.25">
      <c r="A378" s="1245"/>
    </row>
    <row r="379" ht="14.25">
      <c r="A379" s="1245"/>
    </row>
    <row r="380" ht="14.25">
      <c r="A380" s="1245"/>
    </row>
    <row r="381" ht="14.25">
      <c r="A381" s="1245"/>
    </row>
    <row r="382" ht="14.25">
      <c r="A382" s="1245"/>
    </row>
    <row r="383" ht="14.25">
      <c r="A383" s="1245"/>
    </row>
    <row r="384" ht="14.25">
      <c r="A384" s="1245"/>
    </row>
    <row r="385" ht="14.25">
      <c r="A385" s="1245"/>
    </row>
    <row r="386" ht="14.25">
      <c r="A386" s="1245"/>
    </row>
    <row r="387" ht="14.25">
      <c r="A387" s="1245"/>
    </row>
    <row r="388" ht="14.25">
      <c r="A388" s="1245"/>
    </row>
    <row r="389" ht="14.25">
      <c r="A389" s="1245"/>
    </row>
    <row r="390" ht="14.25">
      <c r="A390" s="1245"/>
    </row>
    <row r="391" ht="14.25">
      <c r="A391" s="1245"/>
    </row>
    <row r="392" ht="14.25">
      <c r="A392" s="1245"/>
    </row>
    <row r="393" ht="14.25">
      <c r="A393" s="1245"/>
    </row>
    <row r="394" ht="14.25">
      <c r="A394" s="1245"/>
    </row>
    <row r="395" ht="14.25">
      <c r="A395" s="1245"/>
    </row>
    <row r="396" ht="14.25">
      <c r="A396" s="1245"/>
    </row>
    <row r="397" ht="14.25">
      <c r="A397" s="1245"/>
    </row>
    <row r="398" ht="14.25">
      <c r="A398" s="1245"/>
    </row>
    <row r="399" ht="14.25">
      <c r="A399" s="1245"/>
    </row>
    <row r="400" ht="14.25">
      <c r="A400" s="1245"/>
    </row>
    <row r="401" ht="14.25">
      <c r="A401" s="1245"/>
    </row>
    <row r="402" ht="14.25">
      <c r="A402" s="1245"/>
    </row>
    <row r="403" ht="14.25">
      <c r="A403" s="1245"/>
    </row>
    <row r="404" ht="14.25">
      <c r="A404" s="1245"/>
    </row>
    <row r="405" ht="14.25">
      <c r="A405" s="1245"/>
    </row>
    <row r="406" ht="14.25">
      <c r="A406" s="1245"/>
    </row>
    <row r="407" ht="14.25">
      <c r="A407" s="1245"/>
    </row>
    <row r="408" ht="14.25">
      <c r="A408" s="1245"/>
    </row>
    <row r="409" ht="14.25">
      <c r="A409" s="1245"/>
    </row>
    <row r="410" ht="14.25">
      <c r="A410" s="1245"/>
    </row>
    <row r="411" ht="14.25">
      <c r="A411" s="1245"/>
    </row>
    <row r="412" ht="14.25">
      <c r="A412" s="1245"/>
    </row>
    <row r="413" ht="14.25">
      <c r="A413" s="1245"/>
    </row>
    <row r="414" ht="14.25">
      <c r="A414" s="1245"/>
    </row>
    <row r="415" ht="14.25">
      <c r="A415" s="1245"/>
    </row>
    <row r="416" ht="14.25">
      <c r="A416" s="1245"/>
    </row>
    <row r="417" ht="14.25">
      <c r="A417" s="1245"/>
    </row>
    <row r="418" ht="14.25">
      <c r="A418" s="1245"/>
    </row>
    <row r="419" ht="14.25">
      <c r="A419" s="1245"/>
    </row>
    <row r="420" ht="14.25">
      <c r="A420" s="1245"/>
    </row>
    <row r="421" ht="14.25">
      <c r="A421" s="1245"/>
    </row>
    <row r="422" ht="14.25">
      <c r="A422" s="1245"/>
    </row>
    <row r="423" ht="14.25">
      <c r="A423" s="1245"/>
    </row>
    <row r="424" ht="14.25">
      <c r="A424" s="1245"/>
    </row>
    <row r="425" ht="14.25">
      <c r="A425" s="1245"/>
    </row>
    <row r="426" ht="14.25">
      <c r="A426" s="1245"/>
    </row>
    <row r="427" ht="14.25">
      <c r="A427" s="1245"/>
    </row>
    <row r="428" ht="14.25">
      <c r="A428" s="1245"/>
    </row>
    <row r="429" ht="14.25">
      <c r="A429" s="1245"/>
    </row>
    <row r="430" ht="14.25">
      <c r="A430" s="1245"/>
    </row>
    <row r="431" ht="14.25">
      <c r="A431" s="1245"/>
    </row>
    <row r="432" ht="14.25">
      <c r="A432" s="1245"/>
    </row>
    <row r="433" ht="14.25">
      <c r="A433" s="1245"/>
    </row>
    <row r="434" ht="14.25">
      <c r="A434" s="1245"/>
    </row>
    <row r="435" ht="14.25">
      <c r="A435" s="1245"/>
    </row>
    <row r="436" ht="14.25">
      <c r="A436" s="1245"/>
    </row>
    <row r="437" ht="14.25">
      <c r="A437" s="1245"/>
    </row>
    <row r="438" ht="14.25">
      <c r="A438" s="1245"/>
    </row>
    <row r="439" ht="14.25">
      <c r="A439" s="1245"/>
    </row>
    <row r="440" ht="14.25">
      <c r="A440" s="1245"/>
    </row>
    <row r="441" ht="14.25">
      <c r="A441" s="1245"/>
    </row>
    <row r="442" ht="14.25">
      <c r="A442" s="1245"/>
    </row>
    <row r="443" ht="14.25">
      <c r="A443" s="1245"/>
    </row>
    <row r="444" ht="14.25">
      <c r="A444" s="1245"/>
    </row>
    <row r="445" ht="14.25">
      <c r="A445" s="1245"/>
    </row>
    <row r="446" ht="14.25">
      <c r="A446" s="1245"/>
    </row>
    <row r="447" ht="14.25">
      <c r="A447" s="1245"/>
    </row>
    <row r="448" ht="14.25">
      <c r="A448" s="1245"/>
    </row>
    <row r="449" ht="14.25">
      <c r="A449" s="1245"/>
    </row>
    <row r="450" ht="14.25">
      <c r="A450" s="1245"/>
    </row>
    <row r="451" ht="14.25">
      <c r="A451" s="1245"/>
    </row>
    <row r="452" ht="14.25">
      <c r="A452" s="1245"/>
    </row>
    <row r="453" ht="14.25">
      <c r="A453" s="1245"/>
    </row>
    <row r="454" ht="14.25">
      <c r="A454" s="1245"/>
    </row>
    <row r="455" ht="14.25">
      <c r="A455" s="1245"/>
    </row>
    <row r="456" ht="14.25">
      <c r="A456" s="1245"/>
    </row>
    <row r="457" ht="14.25">
      <c r="A457" s="1245"/>
    </row>
    <row r="458" ht="14.25">
      <c r="A458" s="1245"/>
    </row>
    <row r="459" ht="14.25">
      <c r="A459" s="1245"/>
    </row>
    <row r="460" ht="14.25">
      <c r="A460" s="1245"/>
    </row>
    <row r="461" ht="14.25">
      <c r="A461" s="1245"/>
    </row>
    <row r="462" ht="14.25">
      <c r="A462" s="1245"/>
    </row>
    <row r="463" ht="14.25">
      <c r="A463" s="1245"/>
    </row>
    <row r="464" ht="14.25">
      <c r="A464" s="1245"/>
    </row>
    <row r="465" ht="14.25">
      <c r="A465" s="1245"/>
    </row>
    <row r="466" ht="14.25">
      <c r="A466" s="1245"/>
    </row>
    <row r="467" ht="14.25">
      <c r="A467" s="1245"/>
    </row>
    <row r="468" ht="14.25">
      <c r="A468" s="1245"/>
    </row>
    <row r="469" ht="14.25">
      <c r="A469" s="1245"/>
    </row>
    <row r="470" ht="14.25">
      <c r="A470" s="1245"/>
    </row>
    <row r="471" ht="14.25">
      <c r="A471" s="1245"/>
    </row>
    <row r="472" ht="14.25">
      <c r="A472" s="1245"/>
    </row>
    <row r="473" ht="14.25">
      <c r="A473" s="1245"/>
    </row>
    <row r="474" ht="14.25">
      <c r="A474" s="1245"/>
    </row>
    <row r="475" ht="14.25">
      <c r="A475" s="1245"/>
    </row>
    <row r="476" ht="14.25">
      <c r="A476" s="1245"/>
    </row>
    <row r="477" ht="14.25">
      <c r="A477" s="1245"/>
    </row>
    <row r="478" ht="14.25">
      <c r="A478" s="1245"/>
    </row>
    <row r="479" ht="14.25">
      <c r="A479" s="1245"/>
    </row>
    <row r="480" ht="14.25">
      <c r="A480" s="1245"/>
    </row>
    <row r="481" ht="14.25">
      <c r="A481" s="1245"/>
    </row>
    <row r="482" ht="14.25">
      <c r="A482" s="1245"/>
    </row>
    <row r="483" ht="14.25">
      <c r="A483" s="1245"/>
    </row>
    <row r="484" ht="14.25">
      <c r="A484" s="1245"/>
    </row>
    <row r="485" ht="14.25">
      <c r="A485" s="1245"/>
    </row>
    <row r="486" ht="14.25">
      <c r="A486" s="1245"/>
    </row>
    <row r="487" ht="14.25">
      <c r="A487" s="1245"/>
    </row>
    <row r="488" ht="14.25">
      <c r="A488" s="1245"/>
    </row>
    <row r="489" ht="14.25">
      <c r="A489" s="1245"/>
    </row>
    <row r="490" ht="14.25">
      <c r="A490" s="1245"/>
    </row>
    <row r="491" ht="14.25">
      <c r="A491" s="1245"/>
    </row>
    <row r="492" ht="14.25">
      <c r="A492" s="1245"/>
    </row>
    <row r="493" ht="14.25">
      <c r="A493" s="1245"/>
    </row>
    <row r="494" ht="14.25">
      <c r="A494" s="1245"/>
    </row>
    <row r="495" ht="14.25">
      <c r="A495" s="1245"/>
    </row>
    <row r="496" ht="14.25">
      <c r="A496" s="1245"/>
    </row>
    <row r="497" ht="14.25">
      <c r="A497" s="1245"/>
    </row>
    <row r="498" ht="14.25">
      <c r="A498" s="1245"/>
    </row>
    <row r="499" ht="14.25">
      <c r="A499" s="1245"/>
    </row>
    <row r="500" ht="14.25">
      <c r="A500" s="1245"/>
    </row>
    <row r="501" ht="14.25">
      <c r="A501" s="1245"/>
    </row>
    <row r="502" ht="14.25">
      <c r="A502" s="1245"/>
    </row>
    <row r="503" ht="14.25">
      <c r="A503" s="1245"/>
    </row>
    <row r="504" ht="14.25">
      <c r="A504" s="1245"/>
    </row>
    <row r="505" ht="14.25">
      <c r="A505" s="1245"/>
    </row>
    <row r="506" ht="14.25">
      <c r="A506" s="1245"/>
    </row>
    <row r="507" ht="14.25">
      <c r="A507" s="1245"/>
    </row>
    <row r="508" ht="14.25">
      <c r="A508" s="1245"/>
    </row>
    <row r="509" ht="14.25">
      <c r="A509" s="1245"/>
    </row>
    <row r="510" ht="14.25">
      <c r="A510" s="1245"/>
    </row>
    <row r="511" ht="14.25">
      <c r="A511" s="1245"/>
    </row>
    <row r="512" ht="14.25">
      <c r="A512" s="1245"/>
    </row>
    <row r="513" ht="14.25">
      <c r="A513" s="1245"/>
    </row>
    <row r="514" ht="14.25">
      <c r="A514" s="1245"/>
    </row>
    <row r="515" ht="14.25">
      <c r="A515" s="1245"/>
    </row>
    <row r="516" ht="14.25">
      <c r="A516" s="1245"/>
    </row>
    <row r="517" ht="14.25">
      <c r="A517" s="1245"/>
    </row>
    <row r="518" ht="14.25">
      <c r="A518" s="1245"/>
    </row>
    <row r="519" ht="14.25">
      <c r="A519" s="1245"/>
    </row>
    <row r="520" ht="14.25">
      <c r="A520" s="1245"/>
    </row>
    <row r="521" ht="14.25">
      <c r="A521" s="1245"/>
    </row>
    <row r="522" ht="14.25">
      <c r="A522" s="1245"/>
    </row>
    <row r="523" ht="14.25">
      <c r="A523" s="1245"/>
    </row>
    <row r="524" ht="14.25">
      <c r="A524" s="1245"/>
    </row>
    <row r="525" ht="14.25">
      <c r="A525" s="1245"/>
    </row>
    <row r="526" ht="14.25">
      <c r="A526" s="1245"/>
    </row>
    <row r="527" ht="14.25">
      <c r="A527" s="1245"/>
    </row>
    <row r="528" ht="14.25">
      <c r="A528" s="1245"/>
    </row>
    <row r="529" ht="14.25">
      <c r="A529" s="1245"/>
    </row>
    <row r="530" ht="14.25">
      <c r="A530" s="1245"/>
    </row>
    <row r="531" ht="14.25">
      <c r="A531" s="1245"/>
    </row>
    <row r="532" ht="14.25">
      <c r="A532" s="1245"/>
    </row>
    <row r="533" ht="14.25">
      <c r="A533" s="1245"/>
    </row>
    <row r="534" ht="14.25">
      <c r="A534" s="1245"/>
    </row>
    <row r="535" ht="14.25">
      <c r="A535" s="1245"/>
    </row>
    <row r="536" ht="14.25">
      <c r="A536" s="1245"/>
    </row>
    <row r="537" ht="14.25">
      <c r="A537" s="1245"/>
    </row>
    <row r="538" ht="14.25">
      <c r="A538" s="1245"/>
    </row>
    <row r="539" ht="14.25">
      <c r="A539" s="1245"/>
    </row>
    <row r="540" ht="14.25">
      <c r="A540" s="1245"/>
    </row>
    <row r="541" ht="14.25">
      <c r="A541" s="1245"/>
    </row>
    <row r="542" ht="14.25">
      <c r="A542" s="1245"/>
    </row>
    <row r="543" ht="14.25">
      <c r="A543" s="1245"/>
    </row>
    <row r="544" ht="14.25">
      <c r="A544" s="1245"/>
    </row>
    <row r="545" ht="14.25">
      <c r="A545" s="1245"/>
    </row>
    <row r="546" ht="14.25">
      <c r="A546" s="1245"/>
    </row>
    <row r="547" ht="14.25">
      <c r="A547" s="1245"/>
    </row>
    <row r="548" ht="14.25">
      <c r="A548" s="1245"/>
    </row>
    <row r="549" ht="14.25">
      <c r="A549" s="1245"/>
    </row>
    <row r="550" ht="14.25">
      <c r="A550" s="1245"/>
    </row>
    <row r="551" ht="14.25">
      <c r="A551" s="1245"/>
    </row>
    <row r="552" ht="14.25">
      <c r="A552" s="1245"/>
    </row>
    <row r="553" ht="14.25">
      <c r="A553" s="1245"/>
    </row>
    <row r="554" ht="14.25">
      <c r="A554" s="1245"/>
    </row>
    <row r="555" ht="14.25">
      <c r="A555" s="1245"/>
    </row>
    <row r="556" ht="14.25">
      <c r="A556" s="1245"/>
    </row>
    <row r="557" ht="14.25">
      <c r="A557" s="1245"/>
    </row>
    <row r="558" ht="14.25">
      <c r="A558" s="1245"/>
    </row>
    <row r="559" ht="14.25">
      <c r="A559" s="1245"/>
    </row>
    <row r="560" ht="14.25">
      <c r="A560" s="1245"/>
    </row>
    <row r="561" ht="14.25">
      <c r="A561" s="1245"/>
    </row>
    <row r="562" ht="14.25">
      <c r="A562" s="1245"/>
    </row>
    <row r="563" ht="14.25">
      <c r="A563" s="1245"/>
    </row>
    <row r="564" ht="14.25">
      <c r="A564" s="1245"/>
    </row>
    <row r="565" ht="14.25">
      <c r="A565" s="1245"/>
    </row>
    <row r="566" ht="14.25">
      <c r="A566" s="1245"/>
    </row>
    <row r="567" ht="14.25">
      <c r="A567" s="1245"/>
    </row>
    <row r="568" ht="14.25">
      <c r="A568" s="1245"/>
    </row>
    <row r="569" ht="14.25">
      <c r="A569" s="1245"/>
    </row>
    <row r="570" ht="14.25">
      <c r="A570" s="1245"/>
    </row>
    <row r="571" ht="14.25">
      <c r="A571" s="1245"/>
    </row>
    <row r="572" ht="14.25">
      <c r="A572" s="1245"/>
    </row>
    <row r="573" ht="14.25">
      <c r="A573" s="1245"/>
    </row>
    <row r="574" ht="14.25">
      <c r="A574" s="1245"/>
    </row>
    <row r="575" ht="14.25">
      <c r="A575" s="1245"/>
    </row>
    <row r="576" ht="14.25">
      <c r="A576" s="1245"/>
    </row>
    <row r="577" ht="14.25">
      <c r="A577" s="1245"/>
    </row>
    <row r="578" ht="14.25">
      <c r="A578" s="1245"/>
    </row>
    <row r="579" ht="14.25">
      <c r="A579" s="1245"/>
    </row>
    <row r="580" ht="14.25">
      <c r="A580" s="1245"/>
    </row>
    <row r="581" ht="14.25">
      <c r="A581" s="1245"/>
    </row>
    <row r="582" ht="14.25">
      <c r="A582" s="1245"/>
    </row>
    <row r="583" ht="14.25">
      <c r="A583" s="1245"/>
    </row>
    <row r="584" ht="14.25">
      <c r="A584" s="1245"/>
    </row>
    <row r="585" ht="14.25">
      <c r="A585" s="1245"/>
    </row>
    <row r="586" ht="14.25">
      <c r="A586" s="1245"/>
    </row>
    <row r="587" ht="14.25">
      <c r="A587" s="1245"/>
    </row>
    <row r="588" ht="14.25">
      <c r="A588" s="1245"/>
    </row>
    <row r="589" ht="14.25">
      <c r="A589" s="1245"/>
    </row>
    <row r="590" ht="14.25">
      <c r="A590" s="1245"/>
    </row>
    <row r="591" ht="14.25">
      <c r="A591" s="1245"/>
    </row>
    <row r="592" ht="14.25">
      <c r="A592" s="1245"/>
    </row>
    <row r="593" ht="14.25">
      <c r="A593" s="1245"/>
    </row>
    <row r="594" ht="14.25">
      <c r="A594" s="1245"/>
    </row>
    <row r="595" ht="14.25">
      <c r="A595" s="1245"/>
    </row>
    <row r="596" ht="14.25">
      <c r="A596" s="1245"/>
    </row>
    <row r="597" ht="14.25">
      <c r="A597" s="1245"/>
    </row>
    <row r="598" ht="14.25">
      <c r="A598" s="1245"/>
    </row>
    <row r="599" ht="14.25">
      <c r="A599" s="1245"/>
    </row>
    <row r="600" ht="14.25">
      <c r="A600" s="1245"/>
    </row>
    <row r="601" ht="14.25">
      <c r="A601" s="1245"/>
    </row>
    <row r="602" ht="14.25">
      <c r="A602" s="1245"/>
    </row>
    <row r="603" ht="14.25">
      <c r="A603" s="1245"/>
    </row>
    <row r="604" ht="14.25">
      <c r="A604" s="1245"/>
    </row>
    <row r="605" ht="14.25">
      <c r="A605" s="1245"/>
    </row>
    <row r="606" ht="14.25">
      <c r="A606" s="1245"/>
    </row>
    <row r="607" ht="14.25">
      <c r="A607" s="1245"/>
    </row>
    <row r="608" ht="14.25">
      <c r="A608" s="1245"/>
    </row>
    <row r="609" ht="14.25">
      <c r="A609" s="1245"/>
    </row>
    <row r="610" ht="14.25">
      <c r="A610" s="1245"/>
    </row>
    <row r="611" ht="14.25">
      <c r="A611" s="1245"/>
    </row>
    <row r="612" ht="14.25">
      <c r="A612" s="1245"/>
    </row>
    <row r="613" ht="14.25">
      <c r="A613" s="1245"/>
    </row>
    <row r="614" ht="14.25">
      <c r="A614" s="1245"/>
    </row>
    <row r="615" ht="14.25">
      <c r="A615" s="1245"/>
    </row>
    <row r="616" ht="14.25">
      <c r="A616" s="1245"/>
    </row>
    <row r="617" ht="14.25">
      <c r="A617" s="1245"/>
    </row>
    <row r="618" ht="14.25">
      <c r="A618" s="1245"/>
    </row>
    <row r="619" ht="14.25">
      <c r="A619" s="1245"/>
    </row>
    <row r="620" ht="14.25">
      <c r="A620" s="1245"/>
    </row>
    <row r="621" ht="14.25">
      <c r="A621" s="1245"/>
    </row>
    <row r="622" ht="14.25">
      <c r="A622" s="1245"/>
    </row>
    <row r="623" ht="14.25">
      <c r="A623" s="1245"/>
    </row>
    <row r="624" ht="14.25">
      <c r="A624" s="1245"/>
    </row>
    <row r="625" ht="14.25">
      <c r="A625" s="1245"/>
    </row>
    <row r="626" ht="14.25">
      <c r="A626" s="1245"/>
    </row>
    <row r="627" ht="14.25">
      <c r="A627" s="1245"/>
    </row>
    <row r="628" ht="14.25">
      <c r="A628" s="1245"/>
    </row>
    <row r="629" ht="14.25">
      <c r="A629" s="1245"/>
    </row>
    <row r="630" ht="14.25">
      <c r="A630" s="1245"/>
    </row>
    <row r="631" ht="14.25">
      <c r="A631" s="1245"/>
    </row>
    <row r="632" ht="14.25">
      <c r="A632" s="1245"/>
    </row>
    <row r="633" ht="14.25">
      <c r="A633" s="1245"/>
    </row>
    <row r="634" ht="14.25">
      <c r="A634" s="1245"/>
    </row>
    <row r="635" ht="14.25">
      <c r="A635" s="1245"/>
    </row>
    <row r="636" ht="14.25">
      <c r="A636" s="1245"/>
    </row>
    <row r="637" ht="14.25">
      <c r="A637" s="1245"/>
    </row>
    <row r="638" ht="14.25">
      <c r="A638" s="1245"/>
    </row>
    <row r="639" ht="14.25">
      <c r="A639" s="1245"/>
    </row>
    <row r="640" ht="14.25">
      <c r="A640" s="1245"/>
    </row>
    <row r="641" ht="14.25">
      <c r="A641" s="1245"/>
    </row>
    <row r="642" ht="14.25">
      <c r="A642" s="1245"/>
    </row>
    <row r="643" ht="14.25">
      <c r="A643" s="1245"/>
    </row>
    <row r="644" ht="14.25">
      <c r="A644" s="1245"/>
    </row>
    <row r="645" ht="14.25">
      <c r="A645" s="1245"/>
    </row>
    <row r="646" ht="14.25">
      <c r="A646" s="1245"/>
    </row>
    <row r="647" ht="14.25">
      <c r="A647" s="1245"/>
    </row>
    <row r="648" ht="14.25">
      <c r="A648" s="1245"/>
    </row>
    <row r="649" ht="14.25">
      <c r="A649" s="1245"/>
    </row>
    <row r="650" ht="14.25">
      <c r="A650" s="1245"/>
    </row>
    <row r="651" ht="14.25">
      <c r="A651" s="1245"/>
    </row>
    <row r="652" ht="14.25">
      <c r="A652" s="1245"/>
    </row>
    <row r="653" ht="14.25">
      <c r="A653" s="1245"/>
    </row>
    <row r="654" ht="14.25">
      <c r="A654" s="1245"/>
    </row>
    <row r="655" ht="14.25">
      <c r="A655" s="1245"/>
    </row>
    <row r="656" ht="14.25">
      <c r="A656" s="1245"/>
    </row>
    <row r="657" ht="14.25">
      <c r="A657" s="1245"/>
    </row>
    <row r="658" ht="14.25">
      <c r="A658" s="1245"/>
    </row>
    <row r="659" ht="14.25">
      <c r="A659" s="1245"/>
    </row>
    <row r="660" ht="14.25">
      <c r="A660" s="1245"/>
    </row>
    <row r="661" ht="14.25">
      <c r="A661" s="1245"/>
    </row>
    <row r="662" ht="14.25">
      <c r="A662" s="1245"/>
    </row>
    <row r="663" ht="14.25">
      <c r="A663" s="1245"/>
    </row>
    <row r="664" ht="14.25">
      <c r="A664" s="1245"/>
    </row>
    <row r="665" ht="14.25">
      <c r="A665" s="1245"/>
    </row>
    <row r="666" ht="14.25">
      <c r="A666" s="1245"/>
    </row>
    <row r="667" ht="14.25">
      <c r="A667" s="1245"/>
    </row>
    <row r="668" ht="14.25">
      <c r="A668" s="1245"/>
    </row>
    <row r="669" ht="14.25">
      <c r="A669" s="1245"/>
    </row>
    <row r="670" ht="14.25">
      <c r="A670" s="1245"/>
    </row>
    <row r="671" ht="14.25">
      <c r="A671" s="1245"/>
    </row>
    <row r="672" ht="14.25">
      <c r="A672" s="1245"/>
    </row>
    <row r="673" ht="14.25">
      <c r="A673" s="1245"/>
    </row>
    <row r="674" ht="14.25">
      <c r="A674" s="1245"/>
    </row>
    <row r="675" ht="14.25">
      <c r="A675" s="1245"/>
    </row>
    <row r="676" ht="14.25">
      <c r="A676" s="1245"/>
    </row>
    <row r="677" ht="14.25">
      <c r="A677" s="1245"/>
    </row>
    <row r="678" ht="14.25">
      <c r="A678" s="1245"/>
    </row>
    <row r="679" ht="14.25">
      <c r="A679" s="1245"/>
    </row>
    <row r="680" ht="14.25">
      <c r="A680" s="1245"/>
    </row>
    <row r="681" ht="14.25">
      <c r="A681" s="1245"/>
    </row>
    <row r="682" ht="14.25">
      <c r="A682" s="1245"/>
    </row>
    <row r="683" ht="14.25">
      <c r="A683" s="1245"/>
    </row>
    <row r="684" ht="14.25">
      <c r="A684" s="1245"/>
    </row>
    <row r="685" ht="14.25">
      <c r="A685" s="1245"/>
    </row>
    <row r="686" ht="14.25">
      <c r="A686" s="1245"/>
    </row>
    <row r="687" ht="14.25">
      <c r="A687" s="1245"/>
    </row>
    <row r="688" ht="14.25">
      <c r="A688" s="1245"/>
    </row>
    <row r="689" ht="14.25">
      <c r="A689" s="1245"/>
    </row>
    <row r="690" ht="14.25">
      <c r="A690" s="1245"/>
    </row>
    <row r="691" ht="14.25">
      <c r="A691" s="1245"/>
    </row>
    <row r="692" ht="14.25">
      <c r="A692" s="1245"/>
    </row>
    <row r="693" ht="14.25">
      <c r="A693" s="1245"/>
    </row>
    <row r="694" ht="14.25">
      <c r="A694" s="1245"/>
    </row>
    <row r="695" ht="14.25">
      <c r="A695" s="1245"/>
    </row>
    <row r="696" ht="14.25">
      <c r="A696" s="1245"/>
    </row>
    <row r="697" ht="14.25">
      <c r="A697" s="1245"/>
    </row>
    <row r="698" ht="14.25">
      <c r="A698" s="1245"/>
    </row>
    <row r="699" ht="14.25">
      <c r="A699" s="1245"/>
    </row>
    <row r="700" ht="14.25">
      <c r="A700" s="1245"/>
    </row>
    <row r="701" ht="14.25">
      <c r="A701" s="1245"/>
    </row>
    <row r="702" ht="14.25">
      <c r="A702" s="1245"/>
    </row>
    <row r="703" ht="14.25">
      <c r="A703" s="1245"/>
    </row>
    <row r="704" ht="14.25">
      <c r="A704" s="1245"/>
    </row>
    <row r="705" ht="14.25">
      <c r="A705" s="1245"/>
    </row>
    <row r="706" ht="14.25">
      <c r="A706" s="1245"/>
    </row>
    <row r="707" ht="14.25">
      <c r="A707" s="1245"/>
    </row>
    <row r="708" ht="14.25">
      <c r="A708" s="1245"/>
    </row>
    <row r="709" ht="14.25">
      <c r="A709" s="1245"/>
    </row>
    <row r="710" ht="14.25">
      <c r="A710" s="1245"/>
    </row>
    <row r="711" ht="14.25">
      <c r="A711" s="1245"/>
    </row>
    <row r="712" ht="14.25">
      <c r="A712" s="1245"/>
    </row>
    <row r="713" ht="14.25">
      <c r="A713" s="1245"/>
    </row>
    <row r="714" ht="14.25">
      <c r="A714" s="1245"/>
    </row>
    <row r="715" ht="14.25">
      <c r="A715" s="1245"/>
    </row>
    <row r="716" ht="14.25">
      <c r="A716" s="1245"/>
    </row>
    <row r="717" ht="14.25">
      <c r="A717" s="1245"/>
    </row>
    <row r="718" ht="14.25">
      <c r="A718" s="1245"/>
    </row>
    <row r="719" ht="14.25">
      <c r="A719" s="1245"/>
    </row>
    <row r="720" ht="14.25">
      <c r="A720" s="1245"/>
    </row>
    <row r="721" ht="14.25">
      <c r="A721" s="1245"/>
    </row>
    <row r="722" ht="14.25">
      <c r="A722" s="1245"/>
    </row>
    <row r="723" ht="14.25">
      <c r="A723" s="1245"/>
    </row>
    <row r="724" ht="14.25">
      <c r="A724" s="1245"/>
    </row>
    <row r="725" ht="14.25">
      <c r="A725" s="1245"/>
    </row>
    <row r="726" ht="14.25">
      <c r="A726" s="1245"/>
    </row>
    <row r="727" ht="14.25">
      <c r="A727" s="1245"/>
    </row>
    <row r="728" ht="14.25">
      <c r="A728" s="1245"/>
    </row>
    <row r="729" ht="14.25">
      <c r="A729" s="1245"/>
    </row>
    <row r="730" ht="14.25">
      <c r="A730" s="1245"/>
    </row>
    <row r="731" ht="14.25">
      <c r="A731" s="1245"/>
    </row>
    <row r="732" ht="14.25">
      <c r="A732" s="1245"/>
    </row>
    <row r="733" ht="14.25">
      <c r="A733" s="1245"/>
    </row>
    <row r="734" ht="14.25">
      <c r="A734" s="1245"/>
    </row>
    <row r="735" ht="14.25">
      <c r="A735" s="1245"/>
    </row>
    <row r="736" ht="14.25">
      <c r="A736" s="1245"/>
    </row>
    <row r="737" ht="14.25">
      <c r="A737" s="1245"/>
    </row>
    <row r="738" ht="14.25">
      <c r="A738" s="1245"/>
    </row>
    <row r="739" ht="14.25">
      <c r="A739" s="1245"/>
    </row>
    <row r="740" ht="14.25">
      <c r="A740" s="1245"/>
    </row>
    <row r="741" ht="14.25">
      <c r="A741" s="1245"/>
    </row>
    <row r="742" ht="14.25">
      <c r="A742" s="1245"/>
    </row>
    <row r="743" ht="14.25">
      <c r="A743" s="1245"/>
    </row>
    <row r="744" ht="14.25">
      <c r="A744" s="1245"/>
    </row>
    <row r="745" ht="14.25">
      <c r="A745" s="1245"/>
    </row>
    <row r="746" ht="14.25">
      <c r="A746" s="1245"/>
    </row>
    <row r="747" ht="14.25">
      <c r="A747" s="1245"/>
    </row>
    <row r="748" ht="14.25">
      <c r="A748" s="1245"/>
    </row>
    <row r="749" ht="14.25">
      <c r="A749" s="1245"/>
    </row>
    <row r="750" ht="14.25">
      <c r="A750" s="1245"/>
    </row>
    <row r="751" ht="14.25">
      <c r="A751" s="1245"/>
    </row>
    <row r="752" ht="14.25">
      <c r="A752" s="1245"/>
    </row>
    <row r="753" ht="14.25">
      <c r="A753" s="1245"/>
    </row>
    <row r="754" ht="14.25">
      <c r="A754" s="1245"/>
    </row>
    <row r="755" ht="14.25">
      <c r="A755" s="1245"/>
    </row>
    <row r="756" ht="14.25">
      <c r="A756" s="1245"/>
    </row>
    <row r="757" ht="14.25">
      <c r="A757" s="1245"/>
    </row>
    <row r="758" ht="14.25">
      <c r="A758" s="1245"/>
    </row>
    <row r="759" ht="14.25">
      <c r="A759" s="1245"/>
    </row>
    <row r="760" ht="14.25">
      <c r="A760" s="1245"/>
    </row>
    <row r="761" ht="14.25">
      <c r="A761" s="1245"/>
    </row>
    <row r="762" ht="14.25">
      <c r="A762" s="1245"/>
    </row>
    <row r="763" ht="14.25">
      <c r="A763" s="1245"/>
    </row>
    <row r="764" ht="14.25">
      <c r="A764" s="1245"/>
    </row>
    <row r="765" ht="14.25">
      <c r="A765" s="1245"/>
    </row>
    <row r="766" ht="14.25">
      <c r="A766" s="1245"/>
    </row>
    <row r="767" ht="14.25">
      <c r="A767" s="1245"/>
    </row>
    <row r="768" ht="14.25">
      <c r="A768" s="1245"/>
    </row>
    <row r="769" ht="14.25">
      <c r="A769" s="1245"/>
    </row>
    <row r="770" ht="14.25">
      <c r="A770" s="1245"/>
    </row>
    <row r="771" ht="14.25">
      <c r="A771" s="1245"/>
    </row>
    <row r="772" ht="14.25">
      <c r="A772" s="1245"/>
    </row>
    <row r="773" ht="14.25">
      <c r="A773" s="1245"/>
    </row>
    <row r="774" ht="14.25">
      <c r="A774" s="1245"/>
    </row>
    <row r="775" ht="14.25">
      <c r="A775" s="1245"/>
    </row>
    <row r="776" ht="14.25">
      <c r="A776" s="1245"/>
    </row>
    <row r="777" ht="14.25">
      <c r="A777" s="1245"/>
    </row>
    <row r="778" ht="14.25">
      <c r="A778" s="1245"/>
    </row>
    <row r="779" ht="14.25">
      <c r="A779" s="1245"/>
    </row>
    <row r="780" ht="14.25">
      <c r="A780" s="1245"/>
    </row>
    <row r="781" ht="14.25">
      <c r="A781" s="1245"/>
    </row>
    <row r="782" ht="14.25">
      <c r="A782" s="1245"/>
    </row>
    <row r="783" ht="14.25">
      <c r="A783" s="1245"/>
    </row>
    <row r="784" ht="14.25">
      <c r="A784" s="1245"/>
    </row>
    <row r="785" ht="14.25">
      <c r="A785" s="1245"/>
    </row>
    <row r="786" ht="14.25">
      <c r="A786" s="1245"/>
    </row>
    <row r="787" ht="14.25">
      <c r="A787" s="1245"/>
    </row>
    <row r="788" ht="14.25">
      <c r="A788" s="1245"/>
    </row>
    <row r="789" ht="14.25">
      <c r="A789" s="1245"/>
    </row>
    <row r="790" ht="14.25">
      <c r="A790" s="1245"/>
    </row>
    <row r="791" ht="14.25">
      <c r="A791" s="1245"/>
    </row>
    <row r="792" ht="14.25">
      <c r="A792" s="1245"/>
    </row>
    <row r="793" ht="14.25">
      <c r="A793" s="1245"/>
    </row>
    <row r="794" ht="14.25">
      <c r="A794" s="1245"/>
    </row>
    <row r="795" ht="14.25">
      <c r="A795" s="1245"/>
    </row>
    <row r="796" ht="14.25">
      <c r="A796" s="1245"/>
    </row>
    <row r="797" ht="14.25">
      <c r="A797" s="1245"/>
    </row>
    <row r="798" ht="14.25">
      <c r="A798" s="1245"/>
    </row>
    <row r="799" ht="14.25">
      <c r="A799" s="1245"/>
    </row>
    <row r="800" ht="14.25">
      <c r="A800" s="1245"/>
    </row>
    <row r="801" ht="14.25">
      <c r="A801" s="1245"/>
    </row>
    <row r="802" ht="14.25">
      <c r="A802" s="1245"/>
    </row>
    <row r="803" ht="14.25">
      <c r="A803" s="1245"/>
    </row>
    <row r="804" ht="14.25">
      <c r="A804" s="1245"/>
    </row>
    <row r="805" ht="14.25">
      <c r="A805" s="1245"/>
    </row>
    <row r="806" ht="14.25">
      <c r="A806" s="1245"/>
    </row>
    <row r="807" ht="14.25">
      <c r="A807" s="1245"/>
    </row>
    <row r="808" ht="14.25">
      <c r="A808" s="1245"/>
    </row>
    <row r="809" ht="14.25">
      <c r="A809" s="1245"/>
    </row>
    <row r="810" ht="14.25">
      <c r="A810" s="1245"/>
    </row>
    <row r="811" ht="14.25">
      <c r="A811" s="1245"/>
    </row>
    <row r="812" ht="14.25">
      <c r="A812" s="1245"/>
    </row>
    <row r="813" ht="14.25">
      <c r="A813" s="1245"/>
    </row>
    <row r="814" ht="14.25">
      <c r="A814" s="1245"/>
    </row>
    <row r="815" ht="14.25">
      <c r="A815" s="1245"/>
    </row>
    <row r="816" ht="14.25">
      <c r="A816" s="1245"/>
    </row>
    <row r="817" ht="14.25">
      <c r="A817" s="1245"/>
    </row>
    <row r="818" ht="14.25">
      <c r="A818" s="1245"/>
    </row>
    <row r="819" ht="14.25">
      <c r="A819" s="1245"/>
    </row>
    <row r="820" ht="14.25">
      <c r="A820" s="1245"/>
    </row>
    <row r="821" ht="14.25">
      <c r="A821" s="1245"/>
    </row>
    <row r="822" ht="14.25">
      <c r="A822" s="1245"/>
    </row>
    <row r="823" ht="14.25">
      <c r="A823" s="1245"/>
    </row>
    <row r="824" ht="14.25">
      <c r="A824" s="1245"/>
    </row>
    <row r="825" ht="14.25">
      <c r="A825" s="1245"/>
    </row>
    <row r="826" ht="14.25">
      <c r="A826" s="1245"/>
    </row>
    <row r="827" ht="14.25">
      <c r="A827" s="1245"/>
    </row>
    <row r="828" ht="14.25">
      <c r="A828" s="1245"/>
    </row>
    <row r="829" ht="14.25">
      <c r="A829" s="1245"/>
    </row>
    <row r="830" ht="14.25">
      <c r="A830" s="1245"/>
    </row>
    <row r="831" ht="14.25">
      <c r="A831" s="1245"/>
    </row>
    <row r="832" ht="14.25">
      <c r="A832" s="1245"/>
    </row>
    <row r="833" ht="14.25">
      <c r="A833" s="1245"/>
    </row>
    <row r="834" ht="14.25">
      <c r="A834" s="1245"/>
    </row>
    <row r="835" ht="14.25">
      <c r="A835" s="1245"/>
    </row>
    <row r="836" ht="14.25">
      <c r="A836" s="1245"/>
    </row>
    <row r="837" ht="14.25">
      <c r="A837" s="1245"/>
    </row>
    <row r="838" ht="14.25">
      <c r="A838" s="1245"/>
    </row>
    <row r="839" ht="14.25">
      <c r="A839" s="1245"/>
    </row>
    <row r="840" ht="14.25">
      <c r="A840" s="1245"/>
    </row>
    <row r="841" ht="14.25">
      <c r="A841" s="1245"/>
    </row>
    <row r="842" ht="14.25">
      <c r="A842" s="1245"/>
    </row>
    <row r="843" ht="14.25">
      <c r="A843" s="1245"/>
    </row>
    <row r="844" ht="14.25">
      <c r="A844" s="1245"/>
    </row>
    <row r="845" ht="14.25">
      <c r="A845" s="1245"/>
    </row>
    <row r="846" ht="14.25">
      <c r="A846" s="1245"/>
    </row>
    <row r="847" ht="14.25">
      <c r="A847" s="1245"/>
    </row>
    <row r="848" ht="14.25">
      <c r="A848" s="1245"/>
    </row>
    <row r="849" ht="14.25">
      <c r="A849" s="1245"/>
    </row>
    <row r="850" ht="14.25">
      <c r="A850" s="1245"/>
    </row>
    <row r="851" ht="14.25">
      <c r="A851" s="1245"/>
    </row>
    <row r="852" ht="14.25">
      <c r="A852" s="1245"/>
    </row>
    <row r="853" ht="14.25">
      <c r="A853" s="1245"/>
    </row>
    <row r="854" ht="14.25">
      <c r="A854" s="1245"/>
    </row>
    <row r="855" ht="14.25">
      <c r="A855" s="1245"/>
    </row>
    <row r="856" ht="14.25">
      <c r="A856" s="1245"/>
    </row>
    <row r="857" ht="14.25">
      <c r="A857" s="1245"/>
    </row>
    <row r="858" ht="14.25">
      <c r="A858" s="1245"/>
    </row>
    <row r="859" ht="14.25">
      <c r="A859" s="1245"/>
    </row>
    <row r="860" ht="14.25">
      <c r="A860" s="1245"/>
    </row>
    <row r="861" ht="14.25">
      <c r="A861" s="1245"/>
    </row>
    <row r="862" ht="14.25">
      <c r="A862" s="1245"/>
    </row>
    <row r="863" ht="14.25">
      <c r="A863" s="1245"/>
    </row>
    <row r="864" ht="14.25">
      <c r="A864" s="1245"/>
    </row>
    <row r="865" ht="14.25">
      <c r="A865" s="1245"/>
    </row>
    <row r="866" ht="14.25">
      <c r="A866" s="1245"/>
    </row>
    <row r="867" ht="14.25">
      <c r="A867" s="1245"/>
    </row>
    <row r="868" ht="14.25">
      <c r="A868" s="1245"/>
    </row>
    <row r="869" ht="14.25">
      <c r="A869" s="1245"/>
    </row>
    <row r="870" ht="14.25">
      <c r="A870" s="1245"/>
    </row>
    <row r="871" ht="14.25">
      <c r="A871" s="1245"/>
    </row>
    <row r="872" ht="14.25">
      <c r="A872" s="1245"/>
    </row>
    <row r="873" ht="14.25">
      <c r="A873" s="1245"/>
    </row>
    <row r="874" ht="14.25">
      <c r="A874" s="1245"/>
    </row>
    <row r="875" ht="14.25">
      <c r="A875" s="1245"/>
    </row>
    <row r="876" ht="14.25">
      <c r="A876" s="1245"/>
    </row>
    <row r="877" ht="14.25">
      <c r="A877" s="1245"/>
    </row>
    <row r="878" ht="14.25">
      <c r="A878" s="1245"/>
    </row>
    <row r="879" ht="14.25">
      <c r="A879" s="1245"/>
    </row>
    <row r="880" ht="14.25">
      <c r="A880" s="1245"/>
    </row>
    <row r="881" ht="14.25">
      <c r="A881" s="1245"/>
    </row>
    <row r="882" ht="14.25">
      <c r="A882" s="1245"/>
    </row>
    <row r="883" ht="14.25">
      <c r="A883" s="1245"/>
    </row>
    <row r="884" ht="14.25">
      <c r="A884" s="1245"/>
    </row>
    <row r="885" ht="14.25">
      <c r="A885" s="1245"/>
    </row>
    <row r="886" ht="14.25">
      <c r="A886" s="1245"/>
    </row>
    <row r="887" ht="14.25">
      <c r="A887" s="1245"/>
    </row>
    <row r="888" ht="14.25">
      <c r="A888" s="1245"/>
    </row>
    <row r="889" ht="14.25">
      <c r="A889" s="1245"/>
    </row>
    <row r="890" ht="14.25">
      <c r="A890" s="1245"/>
    </row>
    <row r="891" ht="14.25">
      <c r="A891" s="1245"/>
    </row>
    <row r="892" ht="14.25">
      <c r="A892" s="1245"/>
    </row>
    <row r="893" ht="14.25">
      <c r="A893" s="1245"/>
    </row>
    <row r="894" ht="14.25">
      <c r="A894" s="1245"/>
    </row>
    <row r="895" ht="14.25">
      <c r="A895" s="1245"/>
    </row>
    <row r="896" ht="14.25">
      <c r="A896" s="1245"/>
    </row>
    <row r="897" ht="14.25">
      <c r="A897" s="1245"/>
    </row>
    <row r="898" ht="14.25">
      <c r="A898" s="1245"/>
    </row>
    <row r="899" ht="14.25">
      <c r="A899" s="1245"/>
    </row>
    <row r="900" ht="14.25">
      <c r="A900" s="1245"/>
    </row>
    <row r="901" ht="14.25">
      <c r="A901" s="1245"/>
    </row>
    <row r="902" ht="14.25">
      <c r="A902" s="1245"/>
    </row>
    <row r="903" ht="14.25">
      <c r="A903" s="1245"/>
    </row>
    <row r="904" ht="14.25">
      <c r="A904" s="1245"/>
    </row>
    <row r="905" ht="14.25">
      <c r="A905" s="1245"/>
    </row>
    <row r="906" ht="14.25">
      <c r="A906" s="1245"/>
    </row>
    <row r="907" ht="14.25">
      <c r="A907" s="1245"/>
    </row>
    <row r="908" ht="14.25">
      <c r="A908" s="1245"/>
    </row>
    <row r="909" ht="14.25">
      <c r="A909" s="1245"/>
    </row>
    <row r="910" ht="14.25">
      <c r="A910" s="1245"/>
    </row>
    <row r="911" ht="14.25">
      <c r="A911" s="1245"/>
    </row>
    <row r="912" ht="14.25">
      <c r="A912" s="1245"/>
    </row>
    <row r="913" ht="14.25">
      <c r="A913" s="1245"/>
    </row>
    <row r="914" ht="14.25">
      <c r="A914" s="1245"/>
    </row>
    <row r="915" ht="14.25">
      <c r="A915" s="1245"/>
    </row>
    <row r="916" ht="14.25">
      <c r="A916" s="1245"/>
    </row>
    <row r="917" ht="14.25">
      <c r="A917" s="1245"/>
    </row>
    <row r="918" ht="14.25">
      <c r="A918" s="1245"/>
    </row>
    <row r="919" ht="14.25">
      <c r="A919" s="1245"/>
    </row>
    <row r="920" ht="14.25">
      <c r="A920" s="1245"/>
    </row>
    <row r="921" ht="14.25">
      <c r="A921" s="1245"/>
    </row>
    <row r="922" ht="14.25">
      <c r="A922" s="1245"/>
    </row>
    <row r="923" ht="14.25">
      <c r="A923" s="1245"/>
    </row>
    <row r="924" ht="14.25">
      <c r="A924" s="1245"/>
    </row>
    <row r="925" ht="14.25">
      <c r="A925" s="1245"/>
    </row>
    <row r="926" ht="14.25">
      <c r="A926" s="1245"/>
    </row>
    <row r="927" ht="14.25">
      <c r="A927" s="1245"/>
    </row>
    <row r="928" ht="14.25">
      <c r="A928" s="1245"/>
    </row>
    <row r="929" ht="14.25">
      <c r="A929" s="1245"/>
    </row>
    <row r="930" ht="14.25">
      <c r="A930" s="1245"/>
    </row>
    <row r="931" ht="14.25">
      <c r="A931" s="1245"/>
    </row>
    <row r="932" ht="14.25">
      <c r="A932" s="1245"/>
    </row>
    <row r="933" ht="14.25">
      <c r="A933" s="1245"/>
    </row>
    <row r="934" ht="14.25">
      <c r="A934" s="1245"/>
    </row>
    <row r="935" ht="14.25">
      <c r="A935" s="1245"/>
    </row>
    <row r="936" ht="14.25">
      <c r="A936" s="1245"/>
    </row>
    <row r="937" ht="14.25">
      <c r="A937" s="1245"/>
    </row>
    <row r="938" ht="14.25">
      <c r="A938" s="1245"/>
    </row>
    <row r="939" ht="14.25">
      <c r="A939" s="1245"/>
    </row>
    <row r="940" ht="14.25">
      <c r="A940" s="1245"/>
    </row>
    <row r="941" ht="14.25">
      <c r="A941" s="1245"/>
    </row>
    <row r="942" ht="14.25">
      <c r="A942" s="1245"/>
    </row>
    <row r="943" ht="14.25">
      <c r="A943" s="1245"/>
    </row>
    <row r="944" ht="14.25">
      <c r="A944" s="1245"/>
    </row>
    <row r="945" ht="14.25">
      <c r="A945" s="1245"/>
    </row>
    <row r="946" ht="14.25">
      <c r="A946" s="1245"/>
    </row>
    <row r="947" ht="14.25">
      <c r="A947" s="1245"/>
    </row>
    <row r="948" ht="14.25">
      <c r="A948" s="1245"/>
    </row>
    <row r="949" ht="14.25">
      <c r="A949" s="1245"/>
    </row>
    <row r="950" ht="14.25">
      <c r="A950" s="1245"/>
    </row>
    <row r="951" ht="14.25">
      <c r="A951" s="1245"/>
    </row>
    <row r="952" ht="14.25">
      <c r="A952" s="1245"/>
    </row>
    <row r="953" ht="14.25">
      <c r="A953" s="1245"/>
    </row>
    <row r="954" ht="14.25">
      <c r="A954" s="1245"/>
    </row>
    <row r="955" ht="14.25">
      <c r="A955" s="1245"/>
    </row>
    <row r="956" ht="14.25">
      <c r="A956" s="1245"/>
    </row>
    <row r="957" ht="14.25">
      <c r="A957" s="1245"/>
    </row>
    <row r="958" ht="14.25">
      <c r="A958" s="1245"/>
    </row>
    <row r="959" ht="14.25">
      <c r="A959" s="1245"/>
    </row>
    <row r="960" ht="14.25">
      <c r="A960" s="1245"/>
    </row>
    <row r="961" ht="14.25">
      <c r="A961" s="1245"/>
    </row>
    <row r="962" ht="14.25">
      <c r="A962" s="1245"/>
    </row>
    <row r="963" ht="14.25">
      <c r="A963" s="1245"/>
    </row>
    <row r="964" ht="14.25">
      <c r="A964" s="1245"/>
    </row>
    <row r="965" ht="14.25">
      <c r="A965" s="1245"/>
    </row>
    <row r="966" ht="14.25">
      <c r="A966" s="1245"/>
    </row>
    <row r="967" ht="14.25">
      <c r="A967" s="1245"/>
    </row>
    <row r="968" ht="14.25">
      <c r="A968" s="1245"/>
    </row>
    <row r="969" ht="14.25">
      <c r="A969" s="1245"/>
    </row>
    <row r="970" ht="14.25">
      <c r="A970" s="1245"/>
    </row>
    <row r="971" ht="14.25">
      <c r="A971" s="1245"/>
    </row>
    <row r="972" ht="14.25">
      <c r="A972" s="1245"/>
    </row>
    <row r="973" ht="14.25">
      <c r="A973" s="1245"/>
    </row>
    <row r="974" ht="14.25">
      <c r="A974" s="1245"/>
    </row>
    <row r="975" ht="14.25">
      <c r="A975" s="1245"/>
    </row>
    <row r="976" ht="14.25">
      <c r="A976" s="1245"/>
    </row>
    <row r="977" ht="14.25">
      <c r="A977" s="1245"/>
    </row>
    <row r="978" ht="14.25">
      <c r="A978" s="1245"/>
    </row>
    <row r="979" ht="14.25">
      <c r="A979" s="1245"/>
    </row>
    <row r="980" ht="14.25">
      <c r="A980" s="1245"/>
    </row>
    <row r="981" ht="14.25">
      <c r="A981" s="1245"/>
    </row>
    <row r="982" ht="14.25">
      <c r="A982" s="1245"/>
    </row>
    <row r="983" ht="14.25">
      <c r="A983" s="1245"/>
    </row>
    <row r="984" ht="14.25">
      <c r="A984" s="1245"/>
    </row>
    <row r="985" ht="14.25">
      <c r="A985" s="1245"/>
    </row>
    <row r="986" ht="14.25">
      <c r="A986" s="1245"/>
    </row>
    <row r="987" ht="14.25">
      <c r="A987" s="1245"/>
    </row>
    <row r="988" ht="14.25">
      <c r="A988" s="1245"/>
    </row>
    <row r="989" ht="14.25">
      <c r="A989" s="1245"/>
    </row>
    <row r="990" ht="14.25">
      <c r="A990" s="1245"/>
    </row>
    <row r="991" ht="14.25">
      <c r="A991" s="1245"/>
    </row>
    <row r="992" ht="14.25">
      <c r="A992" s="1245"/>
    </row>
    <row r="993" ht="14.25">
      <c r="A993" s="1245"/>
    </row>
    <row r="994" ht="14.25">
      <c r="A994" s="1245"/>
    </row>
    <row r="995" ht="14.25">
      <c r="A995" s="1245"/>
    </row>
    <row r="996" ht="14.25">
      <c r="A996" s="1245"/>
    </row>
    <row r="997" ht="14.25">
      <c r="A997" s="1245"/>
    </row>
    <row r="998" ht="14.25">
      <c r="A998" s="1245"/>
    </row>
    <row r="999" ht="14.25">
      <c r="A999" s="1245"/>
    </row>
    <row r="1000" ht="14.25">
      <c r="A1000" s="1245"/>
    </row>
    <row r="1001" ht="14.25">
      <c r="A1001" s="1245"/>
    </row>
    <row r="1002" ht="14.25">
      <c r="A1002" s="1245"/>
    </row>
    <row r="1003" ht="14.25">
      <c r="A1003" s="1245"/>
    </row>
    <row r="1004" ht="14.25">
      <c r="A1004" s="1245"/>
    </row>
    <row r="1005" ht="14.25">
      <c r="A1005" s="1245"/>
    </row>
    <row r="1006" ht="14.25">
      <c r="A1006" s="1245"/>
    </row>
    <row r="1007" ht="14.25">
      <c r="A1007" s="1245"/>
    </row>
    <row r="1008" ht="14.25">
      <c r="A1008" s="1245"/>
    </row>
    <row r="1009" ht="14.25">
      <c r="A1009" s="1245"/>
    </row>
    <row r="1010" ht="14.25">
      <c r="A1010" s="1245"/>
    </row>
    <row r="1011" ht="14.25">
      <c r="A1011" s="1245"/>
    </row>
    <row r="1012" ht="14.25">
      <c r="A1012" s="1245"/>
    </row>
    <row r="1013" ht="14.25">
      <c r="A1013" s="1245"/>
    </row>
    <row r="1014" ht="14.25">
      <c r="A1014" s="1245"/>
    </row>
    <row r="1015" ht="14.25">
      <c r="A1015" s="1245"/>
    </row>
    <row r="1016" ht="14.25">
      <c r="A1016" s="1245"/>
    </row>
    <row r="1017" ht="14.25">
      <c r="A1017" s="1245"/>
    </row>
    <row r="1018" ht="14.25">
      <c r="A1018" s="1245"/>
    </row>
    <row r="1019" ht="14.25">
      <c r="A1019" s="1245"/>
    </row>
    <row r="1020" ht="14.25">
      <c r="A1020" s="1245"/>
    </row>
    <row r="1021" ht="14.25">
      <c r="A1021" s="1245"/>
    </row>
    <row r="1022" ht="14.25">
      <c r="A1022" s="1245"/>
    </row>
    <row r="1023" ht="14.25">
      <c r="A1023" s="1245"/>
    </row>
    <row r="1024" ht="14.25">
      <c r="A1024" s="1245"/>
    </row>
    <row r="1025" ht="14.25">
      <c r="A1025" s="1245"/>
    </row>
    <row r="1026" ht="14.25">
      <c r="A1026" s="1245"/>
    </row>
    <row r="1027" ht="14.25">
      <c r="A1027" s="1245"/>
    </row>
    <row r="1028" ht="14.25">
      <c r="A1028" s="1245"/>
    </row>
    <row r="1029" ht="14.25">
      <c r="A1029" s="1245"/>
    </row>
    <row r="1030" ht="14.25">
      <c r="A1030" s="1245"/>
    </row>
    <row r="1031" ht="14.25">
      <c r="A1031" s="1245"/>
    </row>
    <row r="1032" ht="14.25">
      <c r="A1032" s="1245"/>
    </row>
    <row r="1033" ht="14.25">
      <c r="A1033" s="1245"/>
    </row>
    <row r="1034" ht="14.25">
      <c r="A1034" s="1245"/>
    </row>
    <row r="1035" ht="14.25">
      <c r="A1035" s="1245"/>
    </row>
    <row r="1036" ht="14.25">
      <c r="A1036" s="1245"/>
    </row>
    <row r="1037" ht="14.25">
      <c r="A1037" s="1245"/>
    </row>
    <row r="1038" ht="14.25">
      <c r="A1038" s="1245"/>
    </row>
    <row r="1039" ht="14.25">
      <c r="A1039" s="1245"/>
    </row>
    <row r="1040" ht="14.25">
      <c r="A1040" s="1245"/>
    </row>
    <row r="1041" ht="14.25">
      <c r="A1041" s="1245"/>
    </row>
    <row r="1042" ht="14.25">
      <c r="A1042" s="1245"/>
    </row>
    <row r="1043" ht="14.25">
      <c r="A1043" s="1245"/>
    </row>
    <row r="1044" ht="14.25">
      <c r="A1044" s="1245"/>
    </row>
    <row r="1045" ht="14.25">
      <c r="A1045" s="1245"/>
    </row>
    <row r="1046" ht="14.25">
      <c r="A1046" s="1245"/>
    </row>
    <row r="1047" ht="14.25">
      <c r="A1047" s="1245"/>
    </row>
    <row r="1048" ht="14.25">
      <c r="A1048" s="1245"/>
    </row>
    <row r="1049" ht="14.25">
      <c r="A1049" s="1245"/>
    </row>
    <row r="1050" ht="14.25">
      <c r="A1050" s="1245"/>
    </row>
    <row r="1051" ht="14.25">
      <c r="A1051" s="1245"/>
    </row>
    <row r="1052" ht="14.25">
      <c r="A1052" s="1245"/>
    </row>
    <row r="1053" ht="14.25">
      <c r="A1053" s="1245"/>
    </row>
    <row r="1054" ht="14.25">
      <c r="A1054" s="1245"/>
    </row>
    <row r="1055" ht="14.25">
      <c r="A1055" s="1245"/>
    </row>
    <row r="1056" ht="14.25">
      <c r="A1056" s="1245"/>
    </row>
    <row r="1057" ht="14.25">
      <c r="A1057" s="1245"/>
    </row>
    <row r="1058" ht="14.25">
      <c r="A1058" s="1245"/>
    </row>
    <row r="1059" ht="14.25">
      <c r="A1059" s="1245"/>
    </row>
    <row r="1060" ht="14.25">
      <c r="A1060" s="1245"/>
    </row>
    <row r="1061" ht="14.25">
      <c r="A1061" s="1245"/>
    </row>
    <row r="1062" ht="14.25">
      <c r="A1062" s="1245"/>
    </row>
    <row r="1063" ht="14.25">
      <c r="A1063" s="1245"/>
    </row>
    <row r="1064" ht="14.25">
      <c r="A1064" s="1245"/>
    </row>
    <row r="1065" ht="14.25">
      <c r="A1065" s="1245"/>
    </row>
    <row r="1066" ht="14.25">
      <c r="A1066" s="1245"/>
    </row>
    <row r="1067" ht="14.25">
      <c r="A1067" s="1245"/>
    </row>
    <row r="1068" ht="14.25">
      <c r="A1068" s="1245"/>
    </row>
    <row r="1069" ht="14.25">
      <c r="A1069" s="1245"/>
    </row>
    <row r="1070" ht="14.25">
      <c r="A1070" s="1245"/>
    </row>
    <row r="1071" ht="14.25">
      <c r="A1071" s="1245"/>
    </row>
    <row r="1072" ht="14.25">
      <c r="A1072" s="1245"/>
    </row>
    <row r="1073" ht="14.25">
      <c r="A1073" s="1245"/>
    </row>
    <row r="1074" ht="14.25">
      <c r="A1074" s="1245"/>
    </row>
    <row r="1075" ht="14.25">
      <c r="A1075" s="1245"/>
    </row>
    <row r="1076" ht="14.25">
      <c r="A1076" s="1245"/>
    </row>
    <row r="1077" ht="14.25">
      <c r="A1077" s="1245"/>
    </row>
    <row r="1078" ht="14.25">
      <c r="A1078" s="1245"/>
    </row>
    <row r="1079" ht="14.25">
      <c r="A1079" s="1245"/>
    </row>
    <row r="1080" ht="14.25">
      <c r="A1080" s="1245"/>
    </row>
    <row r="1081" ht="14.25">
      <c r="A1081" s="1245"/>
    </row>
    <row r="1082" ht="14.25">
      <c r="A1082" s="1245"/>
    </row>
    <row r="1083" ht="14.25">
      <c r="A1083" s="1245"/>
    </row>
    <row r="1084" ht="14.25">
      <c r="A1084" s="1245"/>
    </row>
    <row r="1085" ht="14.25">
      <c r="A1085" s="1245"/>
    </row>
    <row r="1086" ht="14.25">
      <c r="A1086" s="1245"/>
    </row>
    <row r="1087" ht="14.25">
      <c r="A1087" s="1245"/>
    </row>
    <row r="1088" ht="14.25">
      <c r="A1088" s="1245"/>
    </row>
    <row r="1089" ht="14.25">
      <c r="A1089" s="1245"/>
    </row>
    <row r="1090" ht="14.25">
      <c r="A1090" s="1245"/>
    </row>
    <row r="1091" ht="14.25">
      <c r="A1091" s="1245"/>
    </row>
    <row r="1092" ht="14.25">
      <c r="A1092" s="1245"/>
    </row>
    <row r="1093" ht="14.25">
      <c r="A1093" s="1245"/>
    </row>
    <row r="1094" ht="14.25">
      <c r="A1094" s="1245"/>
    </row>
    <row r="1095" ht="14.25">
      <c r="A1095" s="1245"/>
    </row>
    <row r="1096" ht="14.25">
      <c r="A1096" s="1245"/>
    </row>
    <row r="1097" ht="14.25">
      <c r="A1097" s="1245"/>
    </row>
    <row r="1098" ht="14.25">
      <c r="A1098" s="1245"/>
    </row>
    <row r="1099" ht="14.25">
      <c r="A1099" s="1245"/>
    </row>
    <row r="1100" ht="14.25">
      <c r="A1100" s="1245"/>
    </row>
    <row r="1101" ht="14.25">
      <c r="A1101" s="1245"/>
    </row>
    <row r="1102" ht="14.25">
      <c r="A1102" s="1245"/>
    </row>
    <row r="1103" ht="14.25">
      <c r="A1103" s="1245"/>
    </row>
    <row r="1104" ht="14.25">
      <c r="A1104" s="1245"/>
    </row>
    <row r="1105" ht="14.25">
      <c r="A1105" s="1245"/>
    </row>
    <row r="1106" ht="14.25">
      <c r="A1106" s="1245"/>
    </row>
    <row r="1107" ht="14.25">
      <c r="A1107" s="1245"/>
    </row>
    <row r="1108" ht="14.25">
      <c r="A1108" s="1245"/>
    </row>
    <row r="1109" ht="14.25">
      <c r="A1109" s="1245"/>
    </row>
    <row r="1110" ht="14.25">
      <c r="A1110" s="1245"/>
    </row>
    <row r="1111" ht="14.25">
      <c r="A1111" s="1245"/>
    </row>
    <row r="1112" ht="14.25">
      <c r="A1112" s="1245"/>
    </row>
    <row r="1113" ht="14.25">
      <c r="A1113" s="1245"/>
    </row>
    <row r="1114" ht="14.25">
      <c r="A1114" s="1245"/>
    </row>
    <row r="1115" ht="14.25">
      <c r="A1115" s="1245"/>
    </row>
    <row r="1116" ht="14.25">
      <c r="A1116" s="1245"/>
    </row>
    <row r="1117" ht="14.25">
      <c r="A1117" s="1245"/>
    </row>
    <row r="1118" ht="14.25">
      <c r="A1118" s="1245"/>
    </row>
    <row r="1119" ht="14.25">
      <c r="A1119" s="1245"/>
    </row>
    <row r="1120" ht="14.25">
      <c r="A1120" s="1245"/>
    </row>
    <row r="1121" ht="14.25">
      <c r="A1121" s="1245"/>
    </row>
    <row r="1122" ht="14.25">
      <c r="A1122" s="1245"/>
    </row>
    <row r="1123" ht="14.25">
      <c r="A1123" s="1245"/>
    </row>
    <row r="1124" ht="14.25">
      <c r="A1124" s="1245"/>
    </row>
    <row r="1125" ht="14.25">
      <c r="A1125" s="1245"/>
    </row>
    <row r="1126" ht="14.25">
      <c r="A1126" s="1245"/>
    </row>
    <row r="1127" ht="14.25">
      <c r="A1127" s="1245"/>
    </row>
    <row r="1128" ht="14.25">
      <c r="A1128" s="1245"/>
    </row>
    <row r="1129" ht="14.25">
      <c r="A1129" s="1245"/>
    </row>
    <row r="1130" ht="14.25">
      <c r="A1130" s="1245"/>
    </row>
    <row r="1131" ht="14.25">
      <c r="A1131" s="1245"/>
    </row>
    <row r="1132" ht="14.25">
      <c r="A1132" s="1245"/>
    </row>
    <row r="1133" ht="14.25">
      <c r="A1133" s="1245"/>
    </row>
    <row r="1134" ht="14.25">
      <c r="A1134" s="1245"/>
    </row>
    <row r="1135" ht="14.25">
      <c r="A1135" s="1245"/>
    </row>
    <row r="1136" ht="14.25">
      <c r="A1136" s="1245"/>
    </row>
    <row r="1137" ht="14.25">
      <c r="A1137" s="1245"/>
    </row>
    <row r="1138" ht="14.25">
      <c r="A1138" s="1245"/>
    </row>
    <row r="1139" ht="14.25">
      <c r="A1139" s="1245"/>
    </row>
    <row r="1140" ht="14.25">
      <c r="A1140" s="1245"/>
    </row>
    <row r="1141" ht="14.25">
      <c r="A1141" s="1245"/>
    </row>
    <row r="1142" ht="14.25">
      <c r="A1142" s="1245"/>
    </row>
    <row r="1143" ht="14.25">
      <c r="A1143" s="1245"/>
    </row>
    <row r="1144" ht="14.25">
      <c r="A1144" s="1245"/>
    </row>
    <row r="1145" ht="14.25">
      <c r="A1145" s="1245"/>
    </row>
    <row r="1146" ht="14.25">
      <c r="A1146" s="1245"/>
    </row>
    <row r="1147" ht="14.25">
      <c r="A1147" s="1245"/>
    </row>
    <row r="1148" ht="14.25">
      <c r="A1148" s="1245"/>
    </row>
    <row r="1149" ht="14.25">
      <c r="A1149" s="1245"/>
    </row>
    <row r="1150" ht="14.25">
      <c r="A1150" s="1245"/>
    </row>
    <row r="1151" ht="14.25">
      <c r="A1151" s="1245"/>
    </row>
    <row r="1152" ht="14.25">
      <c r="A1152" s="1245"/>
    </row>
    <row r="1153" ht="14.25">
      <c r="A1153" s="1245"/>
    </row>
    <row r="1154" ht="14.25">
      <c r="A1154" s="1245"/>
    </row>
    <row r="1155" ht="14.25">
      <c r="A1155" s="1245"/>
    </row>
    <row r="1156" ht="14.25">
      <c r="A1156" s="1245"/>
    </row>
    <row r="1157" ht="14.25">
      <c r="A1157" s="1245"/>
    </row>
    <row r="1158" ht="14.25">
      <c r="A1158" s="1245"/>
    </row>
    <row r="1159" ht="14.25">
      <c r="A1159" s="1245"/>
    </row>
    <row r="1160" ht="14.25">
      <c r="A1160" s="1245"/>
    </row>
    <row r="1161" ht="14.25">
      <c r="A1161" s="1245"/>
    </row>
    <row r="1162" ht="14.25">
      <c r="A1162" s="1245"/>
    </row>
    <row r="1163" ht="14.25">
      <c r="A1163" s="1245"/>
    </row>
    <row r="1164" ht="14.25">
      <c r="A1164" s="1245"/>
    </row>
    <row r="1165" ht="14.25">
      <c r="A1165" s="1245"/>
    </row>
    <row r="1166" ht="14.25">
      <c r="A1166" s="1245"/>
    </row>
    <row r="1167" ht="14.25">
      <c r="A1167" s="1245"/>
    </row>
    <row r="1168" ht="14.25">
      <c r="A1168" s="1245"/>
    </row>
    <row r="1169" ht="14.25">
      <c r="A1169" s="1245"/>
    </row>
    <row r="1170" ht="14.25">
      <c r="A1170" s="1245"/>
    </row>
    <row r="1171" ht="14.25">
      <c r="A1171" s="1245"/>
    </row>
    <row r="1172" ht="14.25">
      <c r="A1172" s="1245"/>
    </row>
    <row r="1173" ht="14.25">
      <c r="A1173" s="1245"/>
    </row>
    <row r="1174" ht="14.25">
      <c r="A1174" s="1245"/>
    </row>
    <row r="1175" ht="14.25">
      <c r="A1175" s="1245"/>
    </row>
    <row r="1176" ht="14.25">
      <c r="A1176" s="1245"/>
    </row>
    <row r="1177" ht="14.25">
      <c r="A1177" s="1245"/>
    </row>
    <row r="1178" ht="14.25">
      <c r="A1178" s="1245"/>
    </row>
    <row r="1179" ht="14.25">
      <c r="A1179" s="1245"/>
    </row>
    <row r="1180" ht="14.25">
      <c r="A1180" s="1245"/>
    </row>
    <row r="1181" ht="14.25">
      <c r="A1181" s="1245"/>
    </row>
    <row r="1182" ht="14.25">
      <c r="A1182" s="1245"/>
    </row>
    <row r="1183" ht="14.25">
      <c r="A1183" s="1245"/>
    </row>
    <row r="1184" ht="14.25">
      <c r="A1184" s="1245"/>
    </row>
    <row r="1185" ht="14.25">
      <c r="A1185" s="1245"/>
    </row>
    <row r="1186" ht="14.25">
      <c r="A1186" s="1245"/>
    </row>
    <row r="1187" ht="14.25">
      <c r="A1187" s="1245"/>
    </row>
    <row r="1188" ht="14.25">
      <c r="A1188" s="1245"/>
    </row>
    <row r="1189" ht="14.25">
      <c r="A1189" s="1245"/>
    </row>
    <row r="1190" ht="14.25">
      <c r="A1190" s="1245"/>
    </row>
    <row r="1191" ht="14.25">
      <c r="A1191" s="1245"/>
    </row>
    <row r="1192" ht="14.25">
      <c r="A1192" s="1245"/>
    </row>
    <row r="1193" ht="14.25">
      <c r="A1193" s="1245"/>
    </row>
    <row r="1194" ht="14.25">
      <c r="A1194" s="1245"/>
    </row>
    <row r="1195" ht="14.25">
      <c r="A1195" s="1245"/>
    </row>
    <row r="1196" ht="14.25">
      <c r="A1196" s="1245"/>
    </row>
    <row r="1197" ht="14.25">
      <c r="A1197" s="1245"/>
    </row>
    <row r="1198" ht="14.25">
      <c r="A1198" s="1245"/>
    </row>
    <row r="1199" ht="14.25">
      <c r="A1199" s="1245"/>
    </row>
    <row r="1200" ht="14.25">
      <c r="A1200" s="1245"/>
    </row>
    <row r="1201" ht="14.25">
      <c r="A1201" s="1245"/>
    </row>
    <row r="1202" ht="14.25">
      <c r="A1202" s="1245"/>
    </row>
    <row r="1203" ht="14.25">
      <c r="A1203" s="1245"/>
    </row>
    <row r="1204" ht="14.25">
      <c r="A1204" s="1245"/>
    </row>
    <row r="1205" ht="14.25">
      <c r="A1205" s="1245"/>
    </row>
    <row r="1206" ht="14.25">
      <c r="A1206" s="1245"/>
    </row>
    <row r="1207" ht="14.25">
      <c r="A1207" s="1245"/>
    </row>
    <row r="1208" ht="14.25">
      <c r="A1208" s="1245"/>
    </row>
    <row r="1209" ht="14.25">
      <c r="A1209" s="1245"/>
    </row>
    <row r="1210" ht="14.25">
      <c r="A1210" s="1245"/>
    </row>
    <row r="1211" ht="14.25">
      <c r="A1211" s="1245"/>
    </row>
    <row r="1212" ht="14.25">
      <c r="A1212" s="1245"/>
    </row>
    <row r="1213" ht="14.25">
      <c r="A1213" s="1245"/>
    </row>
    <row r="1214" ht="14.25">
      <c r="A1214" s="1245"/>
    </row>
    <row r="1215" ht="14.25">
      <c r="A1215" s="1245"/>
    </row>
    <row r="1216" ht="14.25">
      <c r="A1216" s="1245"/>
    </row>
    <row r="1217" ht="14.25">
      <c r="A1217" s="1245"/>
    </row>
    <row r="1218" ht="14.25">
      <c r="A1218" s="1245"/>
    </row>
    <row r="1219" ht="14.25">
      <c r="A1219" s="1245"/>
    </row>
    <row r="1220" ht="14.25">
      <c r="A1220" s="1245"/>
    </row>
    <row r="1221" ht="14.25">
      <c r="A1221" s="1245"/>
    </row>
    <row r="1222" ht="14.25">
      <c r="A1222" s="1245"/>
    </row>
    <row r="1223" ht="14.25">
      <c r="A1223" s="1245"/>
    </row>
    <row r="1224" ht="14.25">
      <c r="A1224" s="1245"/>
    </row>
    <row r="1225" ht="14.25">
      <c r="A1225" s="1245"/>
    </row>
    <row r="1226" ht="14.25">
      <c r="A1226" s="1245"/>
    </row>
    <row r="1227" ht="14.25">
      <c r="A1227" s="1245"/>
    </row>
    <row r="1228" ht="14.25">
      <c r="A1228" s="1245"/>
    </row>
    <row r="1229" ht="14.25">
      <c r="A1229" s="1245"/>
    </row>
    <row r="1230" ht="14.25">
      <c r="A1230" s="1245"/>
    </row>
    <row r="1231" ht="14.25">
      <c r="A1231" s="1245"/>
    </row>
    <row r="1232" ht="14.25">
      <c r="A1232" s="1245"/>
    </row>
    <row r="1233" ht="14.25">
      <c r="A1233" s="1245"/>
    </row>
    <row r="1234" ht="14.25">
      <c r="A1234" s="1245"/>
    </row>
    <row r="1235" ht="14.25">
      <c r="A1235" s="1245"/>
    </row>
    <row r="1236" ht="14.25">
      <c r="A1236" s="1245"/>
    </row>
    <row r="1237" ht="14.25">
      <c r="A1237" s="1245"/>
    </row>
    <row r="1238" ht="14.25">
      <c r="A1238" s="1245"/>
    </row>
    <row r="1239" ht="14.25">
      <c r="A1239" s="1245"/>
    </row>
    <row r="1240" ht="14.25">
      <c r="A1240" s="1245"/>
    </row>
    <row r="1241" ht="14.25">
      <c r="A1241" s="1245"/>
    </row>
    <row r="1242" ht="14.25">
      <c r="A1242" s="1245"/>
    </row>
    <row r="1243" ht="14.25">
      <c r="A1243" s="1245"/>
    </row>
    <row r="1244" ht="14.25">
      <c r="A1244" s="1245"/>
    </row>
    <row r="1245" ht="14.25">
      <c r="A1245" s="1245"/>
    </row>
    <row r="1246" ht="14.25">
      <c r="A1246" s="1245"/>
    </row>
    <row r="1247" ht="14.25">
      <c r="A1247" s="1245"/>
    </row>
    <row r="1248" ht="14.25">
      <c r="A1248" s="1245"/>
    </row>
    <row r="1249" ht="14.25">
      <c r="A1249" s="1245"/>
    </row>
    <row r="1250" ht="14.25">
      <c r="A1250" s="1245"/>
    </row>
    <row r="1251" ht="14.25">
      <c r="A1251" s="1245"/>
    </row>
    <row r="1252" ht="14.25">
      <c r="A1252" s="1245"/>
    </row>
    <row r="1253" ht="14.25">
      <c r="A1253" s="1245"/>
    </row>
    <row r="1254" ht="14.25">
      <c r="A1254" s="1245"/>
    </row>
    <row r="1255" ht="14.25">
      <c r="A1255" s="1245"/>
    </row>
    <row r="1256" ht="14.25">
      <c r="A1256" s="1245"/>
    </row>
    <row r="1257" ht="14.25">
      <c r="A1257" s="1245"/>
    </row>
    <row r="1258" ht="14.25">
      <c r="A1258" s="1245"/>
    </row>
    <row r="1259" ht="14.25">
      <c r="A1259" s="1245"/>
    </row>
    <row r="1260" ht="14.25">
      <c r="A1260" s="1245"/>
    </row>
    <row r="1261" ht="14.25">
      <c r="A1261" s="1245"/>
    </row>
    <row r="1262" ht="14.25">
      <c r="A1262" s="1245"/>
    </row>
    <row r="1263" ht="14.25">
      <c r="A1263" s="1245"/>
    </row>
    <row r="1264" ht="14.25">
      <c r="A1264" s="1245"/>
    </row>
    <row r="1265" ht="14.25">
      <c r="A1265" s="1245"/>
    </row>
    <row r="1266" ht="14.25">
      <c r="A1266" s="1245"/>
    </row>
    <row r="1267" ht="14.25">
      <c r="A1267" s="1245"/>
    </row>
    <row r="1268" ht="14.25">
      <c r="A1268" s="1245"/>
    </row>
    <row r="1269" ht="14.25">
      <c r="A1269" s="1245"/>
    </row>
    <row r="1270" ht="14.25">
      <c r="A1270" s="1245"/>
    </row>
    <row r="1271" ht="14.25">
      <c r="A1271" s="1245"/>
    </row>
    <row r="1272" ht="14.25">
      <c r="A1272" s="1245"/>
    </row>
    <row r="1273" ht="14.25">
      <c r="A1273" s="1245"/>
    </row>
    <row r="1274" ht="14.25">
      <c r="A1274" s="1245"/>
    </row>
    <row r="1275" ht="14.25">
      <c r="A1275" s="1245"/>
    </row>
    <row r="1276" ht="14.25">
      <c r="A1276" s="1245"/>
    </row>
    <row r="1277" ht="14.25">
      <c r="A1277" s="1245"/>
    </row>
    <row r="1278" ht="14.25">
      <c r="A1278" s="1245"/>
    </row>
    <row r="1279" ht="14.25">
      <c r="A1279" s="1245"/>
    </row>
    <row r="1280" ht="14.25">
      <c r="A1280" s="1245"/>
    </row>
    <row r="1281" ht="14.25">
      <c r="A1281" s="1245"/>
    </row>
    <row r="1282" ht="14.25">
      <c r="A1282" s="1245"/>
    </row>
    <row r="1283" ht="14.25">
      <c r="A1283" s="1245"/>
    </row>
    <row r="1284" ht="14.25">
      <c r="A1284" s="1245"/>
    </row>
    <row r="1285" ht="14.25">
      <c r="A1285" s="1245"/>
    </row>
    <row r="1286" ht="14.25">
      <c r="A1286" s="1245"/>
    </row>
    <row r="1287" ht="14.25">
      <c r="A1287" s="1245"/>
    </row>
    <row r="1288" ht="14.25">
      <c r="A1288" s="1245"/>
    </row>
    <row r="1289" ht="14.25">
      <c r="A1289" s="1245"/>
    </row>
    <row r="1290" ht="14.25">
      <c r="A1290" s="1245"/>
    </row>
    <row r="1291" ht="14.25">
      <c r="A1291" s="1245"/>
    </row>
    <row r="1292" ht="14.25">
      <c r="A1292" s="1245"/>
    </row>
    <row r="1293" ht="14.25">
      <c r="A1293" s="1245"/>
    </row>
    <row r="1294" ht="14.25">
      <c r="A1294" s="1245"/>
    </row>
    <row r="1295" ht="14.25">
      <c r="A1295" s="1245"/>
    </row>
    <row r="1296" ht="14.25">
      <c r="A1296" s="1245"/>
    </row>
    <row r="1297" ht="14.25">
      <c r="A1297" s="1245"/>
    </row>
    <row r="1298" ht="14.25">
      <c r="A1298" s="1245"/>
    </row>
    <row r="1299" ht="14.25">
      <c r="A1299" s="1245"/>
    </row>
    <row r="1300" ht="14.25">
      <c r="A1300" s="1245"/>
    </row>
    <row r="1301" ht="14.25">
      <c r="A1301" s="1245"/>
    </row>
    <row r="1302" ht="14.25">
      <c r="A1302" s="1245"/>
    </row>
    <row r="1303" ht="14.25">
      <c r="A1303" s="1245"/>
    </row>
    <row r="1304" ht="14.25">
      <c r="A1304" s="1245"/>
    </row>
    <row r="1305" ht="14.25">
      <c r="A1305" s="1245"/>
    </row>
    <row r="1306" ht="14.25">
      <c r="A1306" s="1245"/>
    </row>
    <row r="1307" ht="14.25">
      <c r="A1307" s="1245"/>
    </row>
    <row r="1308" ht="14.25">
      <c r="A1308" s="1245"/>
    </row>
    <row r="1309" ht="14.25">
      <c r="A1309" s="1245"/>
    </row>
    <row r="1310" ht="14.25">
      <c r="A1310" s="1245"/>
    </row>
    <row r="1311" ht="14.25">
      <c r="A1311" s="1245"/>
    </row>
    <row r="1312" ht="14.25">
      <c r="A1312" s="1245"/>
    </row>
    <row r="1313" ht="14.25">
      <c r="A1313" s="1245"/>
    </row>
    <row r="1314" ht="14.25">
      <c r="A1314" s="1245"/>
    </row>
    <row r="1315" ht="14.25">
      <c r="A1315" s="1245"/>
    </row>
    <row r="1316" ht="14.25">
      <c r="A1316" s="1245"/>
    </row>
    <row r="1317" ht="14.25">
      <c r="A1317" s="1245"/>
    </row>
    <row r="1318" ht="14.25">
      <c r="A1318" s="1245"/>
    </row>
    <row r="1319" ht="14.25">
      <c r="A1319" s="1245"/>
    </row>
    <row r="1320" ht="14.25">
      <c r="A1320" s="1245"/>
    </row>
    <row r="1321" ht="14.25">
      <c r="A1321" s="1245"/>
    </row>
    <row r="1322" ht="14.25">
      <c r="A1322" s="1245"/>
    </row>
    <row r="1323" ht="14.25">
      <c r="A1323" s="1245"/>
    </row>
    <row r="1324" ht="14.25">
      <c r="A1324" s="1245"/>
    </row>
    <row r="1325" ht="14.25">
      <c r="A1325" s="1245"/>
    </row>
    <row r="1326" ht="14.25">
      <c r="A1326" s="1245"/>
    </row>
    <row r="1327" ht="14.25">
      <c r="A1327" s="1245"/>
    </row>
    <row r="1328" ht="14.25">
      <c r="A1328" s="1245"/>
    </row>
    <row r="1329" ht="14.25">
      <c r="A1329" s="1245"/>
    </row>
    <row r="1330" ht="14.25">
      <c r="A1330" s="1245"/>
    </row>
    <row r="1331" ht="14.25">
      <c r="A1331" s="1245"/>
    </row>
    <row r="1332" ht="14.25">
      <c r="A1332" s="1245"/>
    </row>
    <row r="1333" ht="14.25">
      <c r="A1333" s="1245"/>
    </row>
    <row r="1334" ht="14.25">
      <c r="A1334" s="1245"/>
    </row>
    <row r="1335" ht="14.25">
      <c r="A1335" s="1245"/>
    </row>
    <row r="1336" ht="14.25">
      <c r="A1336" s="1245"/>
    </row>
    <row r="1337" ht="14.25">
      <c r="A1337" s="1245"/>
    </row>
    <row r="1338" ht="14.25">
      <c r="A1338" s="1245"/>
    </row>
    <row r="1339" ht="14.25">
      <c r="A1339" s="1245"/>
    </row>
    <row r="1340" ht="14.25">
      <c r="A1340" s="1245"/>
    </row>
    <row r="1341" ht="14.25">
      <c r="A1341" s="1245"/>
    </row>
    <row r="1342" ht="14.25">
      <c r="A1342" s="1245"/>
    </row>
    <row r="1343" ht="14.25">
      <c r="A1343" s="1245"/>
    </row>
    <row r="1344" ht="14.25">
      <c r="A1344" s="1245"/>
    </row>
    <row r="1345" ht="14.25">
      <c r="A1345" s="1245"/>
    </row>
    <row r="1346" ht="14.25">
      <c r="A1346" s="1245"/>
    </row>
    <row r="1347" ht="14.25">
      <c r="A1347" s="1245"/>
    </row>
    <row r="1348" ht="14.25">
      <c r="A1348" s="1245"/>
    </row>
    <row r="1349" ht="14.25">
      <c r="A1349" s="1245"/>
    </row>
    <row r="1350" ht="14.25">
      <c r="A1350" s="1245"/>
    </row>
    <row r="1351" ht="14.25">
      <c r="A1351" s="1245"/>
    </row>
    <row r="1352" ht="14.25">
      <c r="A1352" s="1245"/>
    </row>
    <row r="1353" ht="14.25">
      <c r="A1353" s="1245"/>
    </row>
    <row r="1354" ht="14.25">
      <c r="A1354" s="1245"/>
    </row>
    <row r="1355" ht="14.25">
      <c r="A1355" s="1245"/>
    </row>
    <row r="1356" ht="14.25">
      <c r="A1356" s="1245"/>
    </row>
    <row r="1357" ht="14.25">
      <c r="A1357" s="1245"/>
    </row>
    <row r="1358" ht="14.25">
      <c r="A1358" s="1245"/>
    </row>
    <row r="1359" ht="14.25">
      <c r="A1359" s="1245"/>
    </row>
    <row r="1360" ht="14.25">
      <c r="A1360" s="1245"/>
    </row>
    <row r="1361" ht="14.25">
      <c r="A1361" s="1245"/>
    </row>
    <row r="1362" ht="14.25">
      <c r="A1362" s="1245"/>
    </row>
    <row r="1363" ht="14.25">
      <c r="A1363" s="1245"/>
    </row>
    <row r="1364" ht="14.25">
      <c r="A1364" s="1245"/>
    </row>
    <row r="1365" ht="14.25">
      <c r="A1365" s="1245"/>
    </row>
    <row r="1366" ht="14.25">
      <c r="A1366" s="1245"/>
    </row>
    <row r="1367" ht="14.25">
      <c r="A1367" s="1245"/>
    </row>
    <row r="1368" ht="14.25">
      <c r="A1368" s="1245"/>
    </row>
    <row r="1369" ht="14.25">
      <c r="A1369" s="1245"/>
    </row>
    <row r="1370" ht="14.25">
      <c r="A1370" s="1245"/>
    </row>
    <row r="1371" ht="14.25">
      <c r="A1371" s="1245"/>
    </row>
    <row r="1372" ht="14.25">
      <c r="A1372" s="1245"/>
    </row>
    <row r="1373" ht="14.25">
      <c r="A1373" s="1245"/>
    </row>
    <row r="1374" ht="14.25">
      <c r="A1374" s="1245"/>
    </row>
    <row r="1375" ht="14.25">
      <c r="A1375" s="1245"/>
    </row>
    <row r="1376" ht="14.25">
      <c r="A1376" s="1245"/>
    </row>
    <row r="1377" ht="14.25">
      <c r="A1377" s="1245"/>
    </row>
    <row r="1378" ht="14.25">
      <c r="A1378" s="1245"/>
    </row>
    <row r="1379" ht="14.25">
      <c r="A1379" s="1245"/>
    </row>
    <row r="1380" ht="14.25">
      <c r="A1380" s="1245"/>
    </row>
    <row r="1381" ht="14.25">
      <c r="A1381" s="1245"/>
    </row>
    <row r="1382" ht="14.25">
      <c r="A1382" s="1245"/>
    </row>
    <row r="1383" ht="14.25">
      <c r="A1383" s="1245"/>
    </row>
    <row r="1384" ht="14.25">
      <c r="A1384" s="1245"/>
    </row>
    <row r="1385" ht="14.25">
      <c r="A1385" s="1245"/>
    </row>
    <row r="1386" ht="14.25">
      <c r="A1386" s="1245"/>
    </row>
    <row r="1387" ht="14.25">
      <c r="A1387" s="1245"/>
    </row>
    <row r="1388" ht="14.25">
      <c r="A1388" s="1245"/>
    </row>
    <row r="1389" ht="14.25">
      <c r="A1389" s="1245"/>
    </row>
    <row r="1390" ht="14.25">
      <c r="A1390" s="1245"/>
    </row>
    <row r="1391" ht="14.25">
      <c r="A1391" s="1245"/>
    </row>
    <row r="1392" ht="14.25">
      <c r="A1392" s="1245"/>
    </row>
    <row r="1393" ht="14.25">
      <c r="A1393" s="1245"/>
    </row>
    <row r="1394" ht="14.25">
      <c r="A1394" s="1245"/>
    </row>
    <row r="1395" ht="14.25">
      <c r="A1395" s="1245"/>
    </row>
    <row r="1396" ht="14.25">
      <c r="A1396" s="1245"/>
    </row>
    <row r="1397" ht="14.25">
      <c r="A1397" s="1245"/>
    </row>
    <row r="1398" ht="14.25">
      <c r="A1398" s="1245"/>
    </row>
    <row r="1399" ht="14.25">
      <c r="A1399" s="1245"/>
    </row>
    <row r="1400" ht="14.25">
      <c r="A1400" s="1245"/>
    </row>
    <row r="1401" ht="14.25">
      <c r="A1401" s="1245"/>
    </row>
    <row r="1402" ht="14.25">
      <c r="A1402" s="1245"/>
    </row>
    <row r="1403" ht="14.25">
      <c r="A1403" s="1245"/>
    </row>
    <row r="1404" ht="14.25">
      <c r="A1404" s="1245"/>
    </row>
    <row r="1405" ht="14.25">
      <c r="A1405" s="1245"/>
    </row>
    <row r="1406" ht="14.25">
      <c r="A1406" s="1245"/>
    </row>
    <row r="1407" ht="14.25">
      <c r="A1407" s="1245"/>
    </row>
  </sheetData>
  <mergeCells count="26">
    <mergeCell ref="A1:B1"/>
    <mergeCell ref="K201:Q201"/>
    <mergeCell ref="A212:G212"/>
    <mergeCell ref="A214:G214"/>
    <mergeCell ref="K203:Q203"/>
    <mergeCell ref="A3:G3"/>
    <mergeCell ref="A73:G73"/>
    <mergeCell ref="A142:G142"/>
    <mergeCell ref="A75:G75"/>
    <mergeCell ref="C7:C8"/>
    <mergeCell ref="B5:B8"/>
    <mergeCell ref="A5:A8"/>
    <mergeCell ref="C5:E5"/>
    <mergeCell ref="C77:E77"/>
    <mergeCell ref="C79:C80"/>
    <mergeCell ref="A77:A80"/>
    <mergeCell ref="B77:B80"/>
    <mergeCell ref="A146:A149"/>
    <mergeCell ref="B146:B149"/>
    <mergeCell ref="A144:G144"/>
    <mergeCell ref="C146:E146"/>
    <mergeCell ref="C148:C149"/>
    <mergeCell ref="A216:A219"/>
    <mergeCell ref="B216:B219"/>
    <mergeCell ref="C216:E216"/>
    <mergeCell ref="C218:C219"/>
  </mergeCells>
  <printOptions horizontalCentered="1"/>
  <pageMargins left="0.2755905511811024" right="0.1968503937007874" top="0.55" bottom="0.4" header="0.21" footer="0.22"/>
  <pageSetup fitToHeight="7" horizontalDpi="300" verticalDpi="300" orientation="portrait" paperSize="9" r:id="rId1"/>
  <headerFooter alignWithMargins="0">
    <oddFooter>&amp;R&amp;10
&amp;12
...</oddFooter>
  </headerFooter>
  <rowBreaks count="3" manualBreakCount="3">
    <brk id="72" max="6" man="1"/>
    <brk id="141" max="6" man="1"/>
    <brk id="210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2:CO99"/>
  <sheetViews>
    <sheetView workbookViewId="0" topLeftCell="A5">
      <selection activeCell="K30" sqref="K30"/>
    </sheetView>
  </sheetViews>
  <sheetFormatPr defaultColWidth="11.421875" defaultRowHeight="15"/>
  <cols>
    <col min="1" max="1" width="5.57421875" style="21" customWidth="1"/>
    <col min="2" max="2" width="46.421875" style="21" customWidth="1"/>
    <col min="3" max="18" width="9.7109375" style="21" customWidth="1"/>
    <col min="19" max="25" width="4.7109375" style="21" customWidth="1"/>
    <col min="26" max="28" width="5.7109375" style="21" customWidth="1"/>
    <col min="29" max="16384" width="11.421875" style="21" customWidth="1"/>
  </cols>
  <sheetData>
    <row r="2" spans="1:93" ht="11.25">
      <c r="A2" s="2769" t="s">
        <v>449</v>
      </c>
      <c r="B2" s="2794"/>
      <c r="C2" s="2794"/>
      <c r="D2" s="2794"/>
      <c r="E2" s="2794"/>
      <c r="F2" s="2794"/>
      <c r="G2" s="2794"/>
      <c r="H2" s="2794"/>
      <c r="I2" s="2794"/>
      <c r="J2" s="2794"/>
      <c r="S2" s="36"/>
      <c r="T2" s="1248"/>
      <c r="U2" s="17"/>
      <c r="V2" s="17"/>
      <c r="W2" s="17"/>
      <c r="X2" s="17"/>
      <c r="Y2" s="17"/>
      <c r="Z2" s="17"/>
      <c r="AA2" s="17"/>
      <c r="AB2" s="17"/>
      <c r="AC2" s="18"/>
      <c r="AD2" s="17"/>
      <c r="AE2" s="17"/>
      <c r="AF2" s="36"/>
      <c r="AG2" s="20" t="s">
        <v>227</v>
      </c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</row>
    <row r="3" spans="1:93" ht="11.25">
      <c r="A3" s="2669" t="str">
        <f>'B. Entwicklung'!A1:B1</f>
        <v>BMELV - Referat 425</v>
      </c>
      <c r="B3" s="2669"/>
      <c r="C3" s="23"/>
      <c r="D3" s="23"/>
      <c r="E3" s="23"/>
      <c r="F3" s="23"/>
      <c r="J3" s="439" t="str">
        <f>Inhaltsverzeichnis!$O$1</f>
        <v>Mai 2007</v>
      </c>
      <c r="K3" s="439"/>
      <c r="L3" s="439"/>
      <c r="M3" s="439"/>
      <c r="N3" s="439"/>
      <c r="O3" s="439"/>
      <c r="P3" s="439"/>
      <c r="Q3" s="439"/>
      <c r="R3" s="439"/>
      <c r="S3" s="1254"/>
      <c r="T3" s="762"/>
      <c r="U3" s="762"/>
      <c r="V3" s="36"/>
      <c r="W3" s="36"/>
      <c r="X3" s="1255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</row>
    <row r="4" spans="1:93" ht="11.25">
      <c r="A4" s="15"/>
      <c r="B4" s="23"/>
      <c r="C4" s="23"/>
      <c r="D4" s="23"/>
      <c r="E4" s="23"/>
      <c r="F4" s="23"/>
      <c r="J4" s="408"/>
      <c r="K4" s="408"/>
      <c r="L4" s="408"/>
      <c r="M4" s="408"/>
      <c r="N4" s="408"/>
      <c r="O4" s="408"/>
      <c r="P4" s="408"/>
      <c r="Q4" s="408"/>
      <c r="R4" s="408"/>
      <c r="S4" s="1254"/>
      <c r="T4" s="762"/>
      <c r="U4" s="762"/>
      <c r="V4" s="36"/>
      <c r="W4" s="36"/>
      <c r="X4" s="125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</row>
    <row r="5" spans="1:93" ht="12.75">
      <c r="A5" s="2670" t="s">
        <v>458</v>
      </c>
      <c r="B5" s="2670"/>
      <c r="C5" s="2670"/>
      <c r="D5" s="2670"/>
      <c r="E5" s="2670"/>
      <c r="F5" s="2670"/>
      <c r="G5" s="2670"/>
      <c r="H5" s="2670"/>
      <c r="I5" s="2670"/>
      <c r="J5" s="2670"/>
      <c r="K5" s="2130"/>
      <c r="L5" s="2130"/>
      <c r="M5" s="2130"/>
      <c r="N5" s="2130"/>
      <c r="O5" s="2130"/>
      <c r="P5" s="2130"/>
      <c r="Q5" s="2130"/>
      <c r="R5" s="2130"/>
      <c r="S5" s="3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</row>
    <row r="6" spans="1:93" ht="11.25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92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</row>
    <row r="7" spans="1:93" ht="12" thickBot="1">
      <c r="A7" s="479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</row>
    <row r="8" spans="1:93" ht="18" customHeight="1">
      <c r="A8" s="1852"/>
      <c r="B8" s="1853"/>
      <c r="C8" s="2801" t="s">
        <v>131</v>
      </c>
      <c r="D8" s="2802"/>
      <c r="E8" s="2802"/>
      <c r="F8" s="2802"/>
      <c r="G8" s="2802"/>
      <c r="H8" s="2802"/>
      <c r="I8" s="2802"/>
      <c r="J8" s="2803"/>
      <c r="K8" s="2143"/>
      <c r="L8" s="2143"/>
      <c r="M8" s="2143"/>
      <c r="N8" s="2143"/>
      <c r="O8" s="2143"/>
      <c r="P8" s="2143"/>
      <c r="Q8" s="2143"/>
      <c r="R8" s="2143"/>
      <c r="S8" s="53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</row>
    <row r="9" spans="1:93" ht="11.25" customHeight="1">
      <c r="A9" s="1854"/>
      <c r="B9" s="1257"/>
      <c r="C9" s="1258"/>
      <c r="D9" s="1258"/>
      <c r="E9" s="1259"/>
      <c r="F9" s="1256"/>
      <c r="G9" s="2795" t="s">
        <v>4</v>
      </c>
      <c r="H9" s="2796"/>
      <c r="I9" s="2796"/>
      <c r="J9" s="2797"/>
      <c r="K9" s="2144"/>
      <c r="L9" s="2144"/>
      <c r="M9" s="2144"/>
      <c r="N9" s="2144"/>
      <c r="O9" s="2144"/>
      <c r="P9" s="2144"/>
      <c r="Q9" s="2144"/>
      <c r="R9" s="2144"/>
      <c r="S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15" t="s">
        <v>226</v>
      </c>
      <c r="AJ9" s="16"/>
      <c r="AK9" s="17"/>
      <c r="AL9" s="17"/>
      <c r="AM9" s="17"/>
      <c r="AN9" s="17"/>
      <c r="AO9" s="17"/>
      <c r="AP9" s="17"/>
      <c r="AQ9" s="18"/>
      <c r="AR9" s="18"/>
      <c r="AS9" s="1248"/>
      <c r="AT9" s="17"/>
      <c r="AU9" s="17"/>
      <c r="AV9" s="17"/>
      <c r="AW9" s="17"/>
      <c r="AX9" s="17"/>
      <c r="AY9" s="17"/>
      <c r="AZ9" s="17"/>
      <c r="BA9" s="17"/>
      <c r="BB9" s="18"/>
      <c r="BC9" s="17"/>
      <c r="BD9" s="17"/>
      <c r="BE9" s="20" t="s">
        <v>227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</row>
    <row r="10" spans="1:93" ht="11.25" customHeight="1">
      <c r="A10" s="1854"/>
      <c r="B10" s="1257"/>
      <c r="C10" s="1260"/>
      <c r="D10" s="1260"/>
      <c r="E10" s="1261"/>
      <c r="F10" s="1262" t="s">
        <v>8</v>
      </c>
      <c r="G10" s="2798" t="s">
        <v>9</v>
      </c>
      <c r="H10" s="2799"/>
      <c r="I10" s="2799"/>
      <c r="J10" s="2800"/>
      <c r="K10" s="2144"/>
      <c r="L10" s="2144"/>
      <c r="M10" s="2144"/>
      <c r="N10" s="2144"/>
      <c r="O10" s="2144"/>
      <c r="P10" s="2144"/>
      <c r="Q10" s="2144"/>
      <c r="R10" s="2144"/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</row>
    <row r="11" spans="1:93" ht="11.25" customHeight="1">
      <c r="A11" s="1855" t="s">
        <v>53</v>
      </c>
      <c r="B11" s="1262" t="s">
        <v>132</v>
      </c>
      <c r="C11" s="1261"/>
      <c r="D11" s="1263"/>
      <c r="E11" s="1260"/>
      <c r="F11" s="1262" t="s">
        <v>13</v>
      </c>
      <c r="G11" s="1264"/>
      <c r="H11" s="1265"/>
      <c r="I11" s="1265"/>
      <c r="J11" s="1856"/>
      <c r="K11" s="2144"/>
      <c r="L11" s="2144"/>
      <c r="M11" s="2144"/>
      <c r="N11" s="2144"/>
      <c r="O11" s="2144"/>
      <c r="P11" s="2144"/>
      <c r="Q11" s="2144"/>
      <c r="R11" s="2144"/>
      <c r="S11" s="2148"/>
      <c r="T11" s="2132"/>
      <c r="U11" s="2133"/>
      <c r="V11" s="2134" t="s">
        <v>13</v>
      </c>
      <c r="W11" s="2135"/>
      <c r="X11" s="2136"/>
      <c r="Y11" s="2136"/>
      <c r="Z11" s="2137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93" ht="11.25" customHeight="1">
      <c r="A12" s="1854"/>
      <c r="B12" s="1257"/>
      <c r="C12" s="1266" t="s">
        <v>23</v>
      </c>
      <c r="D12" s="1267" t="s">
        <v>21</v>
      </c>
      <c r="E12" s="1267" t="s">
        <v>22</v>
      </c>
      <c r="F12" s="1262" t="s">
        <v>25</v>
      </c>
      <c r="G12" s="1266" t="s">
        <v>23</v>
      </c>
      <c r="H12" s="1267" t="s">
        <v>21</v>
      </c>
      <c r="I12" s="1267" t="s">
        <v>22</v>
      </c>
      <c r="J12" s="1856" t="s">
        <v>13</v>
      </c>
      <c r="K12" s="2144"/>
      <c r="L12" s="2144"/>
      <c r="M12" s="2144"/>
      <c r="N12" s="2144"/>
      <c r="O12" s="2144"/>
      <c r="P12" s="2144"/>
      <c r="Q12" s="2144"/>
      <c r="R12" s="2144"/>
      <c r="S12" s="2149" t="s">
        <v>23</v>
      </c>
      <c r="T12" s="2139" t="s">
        <v>21</v>
      </c>
      <c r="U12" s="2139" t="s">
        <v>22</v>
      </c>
      <c r="V12" s="2134" t="s">
        <v>25</v>
      </c>
      <c r="W12" s="2138" t="s">
        <v>23</v>
      </c>
      <c r="X12" s="2139" t="s">
        <v>21</v>
      </c>
      <c r="Y12" s="2139" t="s">
        <v>22</v>
      </c>
      <c r="Z12" s="2137" t="s">
        <v>13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</row>
    <row r="13" spans="1:93" ht="11.25" customHeight="1">
      <c r="A13" s="1854"/>
      <c r="B13" s="1262" t="s">
        <v>133</v>
      </c>
      <c r="C13" s="1266" t="s">
        <v>35</v>
      </c>
      <c r="D13" s="1267" t="s">
        <v>34</v>
      </c>
      <c r="E13" s="1267" t="s">
        <v>40</v>
      </c>
      <c r="F13" s="1262" t="s">
        <v>41</v>
      </c>
      <c r="G13" s="1266" t="s">
        <v>35</v>
      </c>
      <c r="H13" s="1267" t="s">
        <v>34</v>
      </c>
      <c r="I13" s="1267" t="s">
        <v>40</v>
      </c>
      <c r="J13" s="1856" t="s">
        <v>25</v>
      </c>
      <c r="K13" s="2144"/>
      <c r="L13" s="2144"/>
      <c r="M13" s="2144"/>
      <c r="N13" s="2144"/>
      <c r="O13" s="2144"/>
      <c r="P13" s="2144"/>
      <c r="Q13" s="2144"/>
      <c r="R13" s="2144"/>
      <c r="S13" s="2149" t="s">
        <v>35</v>
      </c>
      <c r="T13" s="2139" t="s">
        <v>34</v>
      </c>
      <c r="U13" s="2139" t="s">
        <v>40</v>
      </c>
      <c r="V13" s="2134" t="s">
        <v>41</v>
      </c>
      <c r="W13" s="2138" t="s">
        <v>35</v>
      </c>
      <c r="X13" s="2139" t="s">
        <v>34</v>
      </c>
      <c r="Y13" s="2139" t="s">
        <v>40</v>
      </c>
      <c r="Z13" s="2137" t="s">
        <v>25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</row>
    <row r="14" spans="1:93" ht="11.25" customHeight="1">
      <c r="A14" s="1857"/>
      <c r="B14" s="1257"/>
      <c r="C14" s="1261"/>
      <c r="D14" s="1260"/>
      <c r="E14" s="1260"/>
      <c r="F14" s="1257"/>
      <c r="G14" s="1261"/>
      <c r="H14" s="1268"/>
      <c r="I14" s="1260"/>
      <c r="J14" s="1856" t="s">
        <v>41</v>
      </c>
      <c r="K14" s="2144"/>
      <c r="L14" s="2144"/>
      <c r="M14" s="2144"/>
      <c r="N14" s="2144"/>
      <c r="O14" s="2144"/>
      <c r="P14" s="2144"/>
      <c r="Q14" s="2144"/>
      <c r="R14" s="2144"/>
      <c r="S14" s="2148"/>
      <c r="T14" s="2133"/>
      <c r="U14" s="2133"/>
      <c r="V14" s="2140"/>
      <c r="W14" s="2131"/>
      <c r="X14" s="2141"/>
      <c r="Y14" s="2133"/>
      <c r="Z14" s="2137" t="s">
        <v>41</v>
      </c>
      <c r="AA14" s="47"/>
      <c r="AB14" s="47"/>
      <c r="AC14" s="47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</row>
    <row r="15" spans="1:93" ht="3.75" customHeight="1">
      <c r="A15" s="1858"/>
      <c r="B15" s="1269"/>
      <c r="C15" s="1270"/>
      <c r="D15" s="1271"/>
      <c r="E15" s="1271"/>
      <c r="F15" s="1272"/>
      <c r="G15" s="1270"/>
      <c r="H15" s="1271"/>
      <c r="I15" s="1271"/>
      <c r="J15" s="1859"/>
      <c r="K15" s="2145"/>
      <c r="L15" s="2145"/>
      <c r="M15" s="2145"/>
      <c r="N15" s="2145"/>
      <c r="O15" s="2145"/>
      <c r="P15" s="2145"/>
      <c r="Q15" s="2145"/>
      <c r="R15" s="2145"/>
      <c r="S15" s="7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</row>
    <row r="16" spans="1:93" ht="12" customHeight="1">
      <c r="A16" s="1860" t="s">
        <v>54</v>
      </c>
      <c r="B16" s="1273" t="s">
        <v>373</v>
      </c>
      <c r="C16" s="1274">
        <v>34</v>
      </c>
      <c r="D16" s="1275">
        <v>32</v>
      </c>
      <c r="E16" s="1275">
        <v>2</v>
      </c>
      <c r="F16" s="1276">
        <v>34</v>
      </c>
      <c r="G16" s="2062">
        <v>3</v>
      </c>
      <c r="H16" s="1275">
        <v>3</v>
      </c>
      <c r="I16" s="1275">
        <v>0</v>
      </c>
      <c r="J16" s="1861">
        <v>3</v>
      </c>
      <c r="K16" s="1284"/>
      <c r="L16" s="1284"/>
      <c r="M16" s="1284"/>
      <c r="N16" s="1284"/>
      <c r="O16" s="1284"/>
      <c r="P16" s="1284"/>
      <c r="Q16" s="1284"/>
      <c r="R16" s="1284"/>
      <c r="S16" s="2071"/>
      <c r="T16" s="47"/>
      <c r="U16" s="1250"/>
      <c r="V16" s="1250"/>
      <c r="W16" s="1250"/>
      <c r="X16" s="1250"/>
      <c r="Y16" s="1250"/>
      <c r="Z16" s="1250"/>
      <c r="AA16" s="1250"/>
      <c r="AB16" s="1250"/>
      <c r="AC16" s="1250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</row>
    <row r="17" spans="1:93" ht="12" customHeight="1">
      <c r="A17" s="2060"/>
      <c r="B17" s="2061" t="s">
        <v>421</v>
      </c>
      <c r="C17" s="1274">
        <v>29</v>
      </c>
      <c r="D17" s="1275">
        <v>25</v>
      </c>
      <c r="E17" s="1275">
        <v>4</v>
      </c>
      <c r="F17" s="1276">
        <v>29</v>
      </c>
      <c r="G17" s="2062"/>
      <c r="H17" s="1275"/>
      <c r="I17" s="1275"/>
      <c r="J17" s="1861"/>
      <c r="K17" s="1284"/>
      <c r="L17" s="1284"/>
      <c r="M17" s="1284"/>
      <c r="N17" s="1284"/>
      <c r="O17" s="1284"/>
      <c r="P17" s="1284"/>
      <c r="Q17" s="1284"/>
      <c r="R17" s="1284"/>
      <c r="S17" s="2071">
        <f>SUM(C16:C17)</f>
        <v>63</v>
      </c>
      <c r="T17" s="2071">
        <f>SUM(D16:D17)</f>
        <v>57</v>
      </c>
      <c r="U17" s="2071">
        <f aca="true" t="shared" si="0" ref="U17:Z17">SUM(E16:E17)</f>
        <v>6</v>
      </c>
      <c r="V17" s="2071">
        <f t="shared" si="0"/>
        <v>63</v>
      </c>
      <c r="W17" s="2071">
        <f t="shared" si="0"/>
        <v>3</v>
      </c>
      <c r="X17" s="2071">
        <f t="shared" si="0"/>
        <v>3</v>
      </c>
      <c r="Y17" s="2071">
        <f t="shared" si="0"/>
        <v>0</v>
      </c>
      <c r="Z17" s="2071">
        <f t="shared" si="0"/>
        <v>3</v>
      </c>
      <c r="AA17" s="1250"/>
      <c r="AB17" s="1250"/>
      <c r="AC17" s="1250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</row>
    <row r="18" spans="1:93" ht="12" customHeight="1">
      <c r="A18" s="1860" t="s">
        <v>55</v>
      </c>
      <c r="B18" s="1278" t="s">
        <v>374</v>
      </c>
      <c r="C18" s="1274">
        <v>19</v>
      </c>
      <c r="D18" s="1275">
        <v>19</v>
      </c>
      <c r="E18" s="1275"/>
      <c r="F18" s="1276">
        <v>18</v>
      </c>
      <c r="G18" s="2062">
        <v>1</v>
      </c>
      <c r="H18" s="1275">
        <v>1</v>
      </c>
      <c r="I18" s="1279">
        <v>0</v>
      </c>
      <c r="J18" s="1862">
        <v>1</v>
      </c>
      <c r="K18" s="1275"/>
      <c r="L18" s="1275"/>
      <c r="M18" s="1275"/>
      <c r="N18" s="1275"/>
      <c r="O18" s="1275"/>
      <c r="P18" s="1275"/>
      <c r="Q18" s="1275"/>
      <c r="R18" s="1275"/>
      <c r="S18" s="1249">
        <v>0</v>
      </c>
      <c r="T18" s="1249">
        <v>0</v>
      </c>
      <c r="U18" s="1250"/>
      <c r="V18" s="1250"/>
      <c r="W18" s="1250"/>
      <c r="X18" s="1250"/>
      <c r="Y18" s="1250"/>
      <c r="Z18" s="1250"/>
      <c r="AA18" s="1250"/>
      <c r="AB18" s="1250"/>
      <c r="AC18" s="1250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</row>
    <row r="19" spans="1:93" ht="12" customHeight="1">
      <c r="A19" s="1863"/>
      <c r="B19" s="1278" t="s">
        <v>301</v>
      </c>
      <c r="C19" s="1274">
        <v>13</v>
      </c>
      <c r="D19" s="1275">
        <v>12</v>
      </c>
      <c r="E19" s="1275">
        <v>1</v>
      </c>
      <c r="F19" s="1276">
        <v>13</v>
      </c>
      <c r="G19" s="1275">
        <v>0</v>
      </c>
      <c r="H19" s="1275">
        <v>0</v>
      </c>
      <c r="I19" s="1279">
        <v>0</v>
      </c>
      <c r="J19" s="1862">
        <v>0</v>
      </c>
      <c r="K19" s="1275"/>
      <c r="L19" s="1275"/>
      <c r="M19" s="1275"/>
      <c r="N19" s="1275"/>
      <c r="O19" s="1275"/>
      <c r="P19" s="1275"/>
      <c r="Q19" s="1275"/>
      <c r="R19" s="1275"/>
      <c r="S19" s="1249">
        <v>0</v>
      </c>
      <c r="T19" s="1249">
        <v>0</v>
      </c>
      <c r="U19" s="47"/>
      <c r="V19" s="47"/>
      <c r="W19" s="47"/>
      <c r="X19" s="47"/>
      <c r="Y19" s="47"/>
      <c r="Z19" s="47"/>
      <c r="AA19" s="47"/>
      <c r="AB19" s="47"/>
      <c r="AC19" s="47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</row>
    <row r="20" spans="1:93" s="39" customFormat="1" ht="12" customHeight="1">
      <c r="A20" s="1860"/>
      <c r="B20" s="1278" t="s">
        <v>282</v>
      </c>
      <c r="C20" s="1274">
        <v>17</v>
      </c>
      <c r="D20" s="1275">
        <v>15</v>
      </c>
      <c r="E20" s="1275">
        <v>2</v>
      </c>
      <c r="F20" s="1276">
        <v>15</v>
      </c>
      <c r="G20" s="1275">
        <v>0</v>
      </c>
      <c r="H20" s="1275">
        <v>0</v>
      </c>
      <c r="I20" s="1284">
        <v>0</v>
      </c>
      <c r="J20" s="1862">
        <v>0</v>
      </c>
      <c r="K20" s="1275"/>
      <c r="L20" s="1275"/>
      <c r="M20" s="1275"/>
      <c r="N20" s="1275"/>
      <c r="O20" s="1275"/>
      <c r="P20" s="1275"/>
      <c r="Q20" s="1275"/>
      <c r="R20" s="1275"/>
      <c r="S20" s="1249">
        <v>0</v>
      </c>
      <c r="T20" s="1249">
        <v>0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</row>
    <row r="21" spans="1:93" ht="12" customHeight="1">
      <c r="A21" s="1860"/>
      <c r="B21" s="1278" t="s">
        <v>398</v>
      </c>
      <c r="C21" s="1274">
        <v>16</v>
      </c>
      <c r="D21" s="1275">
        <v>16</v>
      </c>
      <c r="E21" s="1284">
        <v>0</v>
      </c>
      <c r="F21" s="1276">
        <v>14</v>
      </c>
      <c r="G21" s="1275">
        <v>0</v>
      </c>
      <c r="H21" s="1275">
        <v>0</v>
      </c>
      <c r="I21" s="1284">
        <v>0</v>
      </c>
      <c r="J21" s="1862">
        <v>0</v>
      </c>
      <c r="K21" s="1275"/>
      <c r="L21" s="1275"/>
      <c r="M21" s="1275"/>
      <c r="N21" s="1275"/>
      <c r="O21" s="1275"/>
      <c r="P21" s="1275"/>
      <c r="Q21" s="1275"/>
      <c r="R21" s="1275"/>
      <c r="S21" s="1249">
        <v>0</v>
      </c>
      <c r="T21" s="1249" t="s">
        <v>46</v>
      </c>
      <c r="U21" s="1250"/>
      <c r="V21" s="1250"/>
      <c r="W21" s="1250"/>
      <c r="X21" s="1250"/>
      <c r="Y21" s="1250"/>
      <c r="Z21" s="1250"/>
      <c r="AA21" s="1250"/>
      <c r="AB21" s="1250"/>
      <c r="AC21" s="47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</row>
    <row r="22" spans="1:93" ht="12" customHeight="1">
      <c r="A22" s="1860"/>
      <c r="B22" s="1285" t="s">
        <v>422</v>
      </c>
      <c r="C22" s="1274">
        <v>17</v>
      </c>
      <c r="D22" s="1275">
        <v>17</v>
      </c>
      <c r="E22" s="1284">
        <v>0</v>
      </c>
      <c r="F22" s="1276">
        <v>17</v>
      </c>
      <c r="G22" s="1275">
        <v>0</v>
      </c>
      <c r="H22" s="1275">
        <v>0</v>
      </c>
      <c r="I22" s="1284">
        <v>0</v>
      </c>
      <c r="J22" s="1862">
        <v>0</v>
      </c>
      <c r="K22" s="1275"/>
      <c r="L22" s="1275"/>
      <c r="M22" s="1275"/>
      <c r="N22" s="1275"/>
      <c r="O22" s="1275"/>
      <c r="P22" s="1275"/>
      <c r="Q22" s="1275"/>
      <c r="R22" s="1275"/>
      <c r="S22" s="1249">
        <f>SUM(T18:U22)</f>
        <v>82</v>
      </c>
      <c r="T22" s="1249">
        <f>SUM(D18:D22)</f>
        <v>79</v>
      </c>
      <c r="U22" s="1249">
        <f aca="true" t="shared" si="1" ref="U22:Z22">SUM(E18:E22)</f>
        <v>3</v>
      </c>
      <c r="V22" s="1249">
        <f t="shared" si="1"/>
        <v>77</v>
      </c>
      <c r="W22" s="1249">
        <f t="shared" si="1"/>
        <v>1</v>
      </c>
      <c r="X22" s="1249">
        <f t="shared" si="1"/>
        <v>1</v>
      </c>
      <c r="Y22" s="1249">
        <f t="shared" si="1"/>
        <v>0</v>
      </c>
      <c r="Z22" s="1249">
        <f t="shared" si="1"/>
        <v>1</v>
      </c>
      <c r="AA22" s="1249"/>
      <c r="AB22" s="1249"/>
      <c r="AC22" s="1249"/>
      <c r="AD22" s="1249">
        <f>SUM(W18:W22)</f>
        <v>1</v>
      </c>
      <c r="AE22" s="1249">
        <f>SUM(X18:X22)</f>
        <v>1</v>
      </c>
      <c r="AF22" s="1249">
        <f>SUM(Y18:Y22)</f>
        <v>0</v>
      </c>
      <c r="AG22" s="1249">
        <f>SUM(Z18:Z22)</f>
        <v>1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</row>
    <row r="23" spans="1:93" ht="12" customHeight="1">
      <c r="A23" s="1860" t="s">
        <v>56</v>
      </c>
      <c r="B23" s="1282" t="s">
        <v>199</v>
      </c>
      <c r="C23" s="1283">
        <v>0</v>
      </c>
      <c r="D23" s="1284">
        <v>0</v>
      </c>
      <c r="E23" s="1284">
        <v>0</v>
      </c>
      <c r="F23" s="1277">
        <v>0</v>
      </c>
      <c r="G23" s="1275">
        <v>0</v>
      </c>
      <c r="H23" s="1284">
        <v>0</v>
      </c>
      <c r="I23" s="1284">
        <v>0</v>
      </c>
      <c r="J23" s="1861">
        <v>0</v>
      </c>
      <c r="K23" s="1284"/>
      <c r="L23" s="1284"/>
      <c r="M23" s="1284"/>
      <c r="N23" s="1284"/>
      <c r="O23" s="1284"/>
      <c r="P23" s="1284"/>
      <c r="Q23" s="1284"/>
      <c r="R23" s="1284"/>
      <c r="S23" s="716"/>
      <c r="T23" s="47"/>
      <c r="U23" s="1250"/>
      <c r="V23" s="1250"/>
      <c r="W23" s="1250"/>
      <c r="X23" s="1250"/>
      <c r="Y23" s="1250"/>
      <c r="Z23" s="1250"/>
      <c r="AA23" s="1250"/>
      <c r="AB23" s="1250"/>
      <c r="AC23" s="47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</row>
    <row r="24" spans="1:93" ht="12" customHeight="1">
      <c r="A24" s="1860" t="s">
        <v>57</v>
      </c>
      <c r="B24" s="1278" t="s">
        <v>374</v>
      </c>
      <c r="C24" s="1274">
        <v>11</v>
      </c>
      <c r="D24" s="1275">
        <v>11</v>
      </c>
      <c r="E24" s="1284">
        <v>0</v>
      </c>
      <c r="F24" s="1276">
        <v>8</v>
      </c>
      <c r="G24" s="1275">
        <v>1</v>
      </c>
      <c r="H24" s="1275">
        <v>1</v>
      </c>
      <c r="I24" s="1284">
        <v>0</v>
      </c>
      <c r="J24" s="1862">
        <v>0</v>
      </c>
      <c r="K24" s="1275" t="s">
        <v>46</v>
      </c>
      <c r="L24" s="1275"/>
      <c r="M24" s="1275"/>
      <c r="N24" s="1275"/>
      <c r="O24" s="1275"/>
      <c r="P24" s="1275"/>
      <c r="Q24" s="1275"/>
      <c r="R24" s="1275"/>
      <c r="S24" s="1249"/>
      <c r="T24" s="1249" t="s">
        <v>46</v>
      </c>
      <c r="U24" s="47"/>
      <c r="V24" s="47"/>
      <c r="W24" s="47"/>
      <c r="X24" s="47"/>
      <c r="Y24" s="47"/>
      <c r="Z24" s="47"/>
      <c r="AA24" s="47"/>
      <c r="AB24" s="47"/>
      <c r="AC24" s="47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</row>
    <row r="25" spans="1:93" ht="12" customHeight="1">
      <c r="A25" s="1847"/>
      <c r="B25" s="1281" t="s">
        <v>271</v>
      </c>
      <c r="C25" s="1274">
        <v>16</v>
      </c>
      <c r="D25" s="1275">
        <v>16</v>
      </c>
      <c r="E25" s="1275">
        <v>0</v>
      </c>
      <c r="F25" s="1276">
        <v>16</v>
      </c>
      <c r="G25" s="1275">
        <v>0</v>
      </c>
      <c r="H25" s="1275">
        <v>0</v>
      </c>
      <c r="I25" s="1279">
        <v>0</v>
      </c>
      <c r="J25" s="1862">
        <v>0</v>
      </c>
      <c r="K25" s="1275"/>
      <c r="L25" s="1275"/>
      <c r="M25" s="1275"/>
      <c r="N25" s="1275"/>
      <c r="O25" s="1275"/>
      <c r="P25" s="1275"/>
      <c r="Q25" s="1275"/>
      <c r="R25" s="1275"/>
      <c r="S25" s="1249">
        <f>SUM(D24:D25)</f>
        <v>27</v>
      </c>
      <c r="T25" s="1249">
        <f>SUM(D24:D25)</f>
        <v>27</v>
      </c>
      <c r="U25" s="1249">
        <f aca="true" t="shared" si="2" ref="U25:Z25">SUM(E24:E25)</f>
        <v>0</v>
      </c>
      <c r="V25" s="1249">
        <f t="shared" si="2"/>
        <v>24</v>
      </c>
      <c r="W25" s="1249">
        <f t="shared" si="2"/>
        <v>1</v>
      </c>
      <c r="X25" s="1249">
        <f t="shared" si="2"/>
        <v>1</v>
      </c>
      <c r="Y25" s="1249">
        <f t="shared" si="2"/>
        <v>0</v>
      </c>
      <c r="Z25" s="1249">
        <f t="shared" si="2"/>
        <v>0</v>
      </c>
      <c r="AA25" s="1250"/>
      <c r="AB25" s="1250"/>
      <c r="AC25" s="1250"/>
      <c r="AD25" s="1253"/>
      <c r="AE25" s="1253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</row>
    <row r="26" spans="1:93" ht="12" customHeight="1">
      <c r="A26" s="1864" t="s">
        <v>58</v>
      </c>
      <c r="B26" s="1282" t="s">
        <v>199</v>
      </c>
      <c r="C26" s="1283">
        <v>0</v>
      </c>
      <c r="D26" s="1284">
        <v>0</v>
      </c>
      <c r="E26" s="1284">
        <v>0</v>
      </c>
      <c r="F26" s="1277">
        <v>0</v>
      </c>
      <c r="G26" s="1275">
        <v>0</v>
      </c>
      <c r="H26" s="1284">
        <v>0</v>
      </c>
      <c r="I26" s="1284">
        <v>0</v>
      </c>
      <c r="J26" s="1861">
        <v>0</v>
      </c>
      <c r="K26" s="1284"/>
      <c r="L26" s="1284"/>
      <c r="M26" s="1284"/>
      <c r="N26" s="1284"/>
      <c r="O26" s="1284"/>
      <c r="P26" s="1284"/>
      <c r="Q26" s="1284"/>
      <c r="R26" s="1284"/>
      <c r="S26" s="716"/>
      <c r="T26" s="47"/>
      <c r="U26" s="1250"/>
      <c r="V26" s="1250"/>
      <c r="W26" s="1250"/>
      <c r="X26" s="1250"/>
      <c r="Y26" s="1250"/>
      <c r="Z26" s="1250"/>
      <c r="AA26" s="1250"/>
      <c r="AB26" s="1250"/>
      <c r="AC26" s="4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</row>
    <row r="27" spans="1:93" ht="12" customHeight="1">
      <c r="A27" s="1864" t="s">
        <v>59</v>
      </c>
      <c r="B27" s="1282" t="s">
        <v>199</v>
      </c>
      <c r="C27" s="1283">
        <v>0</v>
      </c>
      <c r="D27" s="1284">
        <v>0</v>
      </c>
      <c r="E27" s="1284">
        <v>0</v>
      </c>
      <c r="F27" s="1277">
        <v>0</v>
      </c>
      <c r="G27" s="1275">
        <v>0</v>
      </c>
      <c r="H27" s="1284">
        <v>0</v>
      </c>
      <c r="I27" s="1284">
        <v>0</v>
      </c>
      <c r="J27" s="1861">
        <v>0</v>
      </c>
      <c r="K27" s="1284"/>
      <c r="L27" s="1284"/>
      <c r="M27" s="1284"/>
      <c r="N27" s="1284"/>
      <c r="O27" s="1284"/>
      <c r="P27" s="1284"/>
      <c r="Q27" s="1284"/>
      <c r="R27" s="1284"/>
      <c r="S27" s="1249"/>
      <c r="T27" s="1249"/>
      <c r="U27" s="1250"/>
      <c r="V27" s="1250"/>
      <c r="W27" s="1250"/>
      <c r="X27" s="1250"/>
      <c r="Y27" s="1250"/>
      <c r="Z27" s="1250"/>
      <c r="AA27" s="1250"/>
      <c r="AB27" s="1250"/>
      <c r="AC27" s="47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</row>
    <row r="28" spans="1:93" s="63" customFormat="1" ht="12" customHeight="1">
      <c r="A28" s="1864" t="s">
        <v>60</v>
      </c>
      <c r="B28" s="1282" t="s">
        <v>199</v>
      </c>
      <c r="C28" s="1283">
        <v>0</v>
      </c>
      <c r="D28" s="1284">
        <v>0</v>
      </c>
      <c r="E28" s="1284">
        <v>0</v>
      </c>
      <c r="F28" s="1277">
        <v>0</v>
      </c>
      <c r="G28" s="1275">
        <v>0</v>
      </c>
      <c r="H28" s="1284">
        <v>0</v>
      </c>
      <c r="I28" s="1284">
        <v>0</v>
      </c>
      <c r="J28" s="1861">
        <v>0</v>
      </c>
      <c r="K28" s="1284"/>
      <c r="L28" s="1284"/>
      <c r="M28" s="1284"/>
      <c r="N28" s="1284"/>
      <c r="O28" s="1284"/>
      <c r="P28" s="1284"/>
      <c r="Q28" s="1284"/>
      <c r="R28" s="1284"/>
      <c r="S28" s="716"/>
      <c r="T28" s="841"/>
      <c r="U28" s="1252"/>
      <c r="V28" s="1252"/>
      <c r="W28" s="1252"/>
      <c r="X28" s="1252"/>
      <c r="Y28" s="1252"/>
      <c r="Z28" s="1252"/>
      <c r="AA28" s="1252"/>
      <c r="AB28" s="1252"/>
      <c r="AC28" s="841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</row>
    <row r="29" spans="1:93" ht="12" customHeight="1">
      <c r="A29" s="1864" t="s">
        <v>61</v>
      </c>
      <c r="B29" s="1280" t="s">
        <v>199</v>
      </c>
      <c r="C29" s="1283">
        <v>0</v>
      </c>
      <c r="D29" s="1284">
        <v>0</v>
      </c>
      <c r="E29" s="1284">
        <v>0</v>
      </c>
      <c r="F29" s="1277">
        <v>0</v>
      </c>
      <c r="G29" s="1275">
        <v>0</v>
      </c>
      <c r="H29" s="1284">
        <v>0</v>
      </c>
      <c r="I29" s="1284">
        <v>0</v>
      </c>
      <c r="J29" s="1861">
        <v>0</v>
      </c>
      <c r="K29" s="1284"/>
      <c r="L29" s="1284"/>
      <c r="M29" s="1284"/>
      <c r="N29" s="1284"/>
      <c r="O29" s="1284"/>
      <c r="P29" s="1284"/>
      <c r="Q29" s="1284"/>
      <c r="R29" s="1284"/>
      <c r="S29" s="716"/>
      <c r="T29" s="47"/>
      <c r="U29" s="1250"/>
      <c r="V29" s="1250"/>
      <c r="W29" s="1250"/>
      <c r="X29" s="1250"/>
      <c r="Y29" s="1250"/>
      <c r="Z29" s="1250"/>
      <c r="AA29" s="1250"/>
      <c r="AB29" s="1250"/>
      <c r="AC29" s="1250"/>
      <c r="AD29" s="1253"/>
      <c r="AE29" s="1253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</row>
    <row r="30" spans="1:93" s="63" customFormat="1" ht="12" customHeight="1">
      <c r="A30" s="1864" t="s">
        <v>62</v>
      </c>
      <c r="B30" s="1280" t="s">
        <v>199</v>
      </c>
      <c r="C30" s="1284">
        <v>0</v>
      </c>
      <c r="D30" s="1286">
        <v>0</v>
      </c>
      <c r="E30" s="1286">
        <v>0</v>
      </c>
      <c r="F30" s="1287">
        <v>0</v>
      </c>
      <c r="G30" s="1275">
        <v>0</v>
      </c>
      <c r="H30" s="1286">
        <v>0</v>
      </c>
      <c r="I30" s="1286">
        <v>0</v>
      </c>
      <c r="J30" s="1865">
        <v>0</v>
      </c>
      <c r="K30" s="1286"/>
      <c r="L30" s="1286"/>
      <c r="M30" s="1286"/>
      <c r="N30" s="1286"/>
      <c r="O30" s="1286"/>
      <c r="P30" s="1286"/>
      <c r="Q30" s="1286"/>
      <c r="R30" s="1286"/>
      <c r="S30" s="749">
        <v>0</v>
      </c>
      <c r="T30" s="841"/>
      <c r="U30" s="1252"/>
      <c r="V30" s="1252"/>
      <c r="W30" s="1252"/>
      <c r="X30" s="1252"/>
      <c r="Y30" s="1252"/>
      <c r="Z30" s="1252"/>
      <c r="AA30" s="1252" t="s">
        <v>46</v>
      </c>
      <c r="AB30" s="1252"/>
      <c r="AC30" s="841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</row>
    <row r="31" spans="1:93" ht="12" customHeight="1">
      <c r="A31" s="1864" t="s">
        <v>63</v>
      </c>
      <c r="B31" s="1285" t="s">
        <v>434</v>
      </c>
      <c r="C31" s="1289">
        <v>13</v>
      </c>
      <c r="D31" s="1275">
        <v>13</v>
      </c>
      <c r="E31" s="1286">
        <v>0</v>
      </c>
      <c r="F31" s="1288">
        <v>13</v>
      </c>
      <c r="G31" s="1275">
        <v>3</v>
      </c>
      <c r="H31" s="1275">
        <v>3</v>
      </c>
      <c r="I31" s="1286">
        <v>0</v>
      </c>
      <c r="J31" s="1862">
        <v>3</v>
      </c>
      <c r="K31" s="1275"/>
      <c r="L31" s="1275"/>
      <c r="M31" s="1275"/>
      <c r="N31" s="1275"/>
      <c r="O31" s="1275"/>
      <c r="P31" s="1275"/>
      <c r="Q31" s="1275"/>
      <c r="R31" s="1275"/>
      <c r="S31" s="1251"/>
      <c r="T31" s="1251"/>
      <c r="U31" s="47"/>
      <c r="V31" s="47"/>
      <c r="W31" s="47"/>
      <c r="X31" s="47"/>
      <c r="Y31" s="47"/>
      <c r="Z31" s="47"/>
      <c r="AA31" s="47"/>
      <c r="AB31" s="47"/>
      <c r="AC31" s="47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</row>
    <row r="32" spans="1:93" ht="12" customHeight="1">
      <c r="A32" s="1864"/>
      <c r="B32" s="1285" t="s">
        <v>282</v>
      </c>
      <c r="C32" s="1289">
        <v>12</v>
      </c>
      <c r="D32" s="1275">
        <v>11</v>
      </c>
      <c r="E32" s="1275">
        <v>1</v>
      </c>
      <c r="F32" s="1288">
        <v>12</v>
      </c>
      <c r="G32" s="1275">
        <v>0</v>
      </c>
      <c r="H32" s="1286">
        <v>0</v>
      </c>
      <c r="I32" s="1286">
        <v>0</v>
      </c>
      <c r="J32" s="1862"/>
      <c r="K32" s="1275"/>
      <c r="L32" s="1275"/>
      <c r="M32" s="1275"/>
      <c r="N32" s="1275"/>
      <c r="O32" s="1275"/>
      <c r="P32" s="1275"/>
      <c r="Q32" s="1275"/>
      <c r="R32" s="1275"/>
      <c r="S32" s="1251"/>
      <c r="T32" s="1251"/>
      <c r="U32" s="47"/>
      <c r="V32" s="47"/>
      <c r="W32" s="47"/>
      <c r="X32" s="47"/>
      <c r="Y32" s="47"/>
      <c r="Z32" s="47"/>
      <c r="AA32" s="47"/>
      <c r="AB32" s="47"/>
      <c r="AC32" s="47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</row>
    <row r="33" spans="1:93" s="63" customFormat="1" ht="12" customHeight="1">
      <c r="A33" s="1840"/>
      <c r="B33" s="1285" t="s">
        <v>435</v>
      </c>
      <c r="C33" s="1289">
        <v>48</v>
      </c>
      <c r="D33" s="1275">
        <v>47</v>
      </c>
      <c r="E33" s="1275">
        <v>1</v>
      </c>
      <c r="F33" s="1288">
        <v>38</v>
      </c>
      <c r="G33" s="1275">
        <v>9</v>
      </c>
      <c r="H33" s="1275">
        <v>9</v>
      </c>
      <c r="I33" s="1286">
        <v>0</v>
      </c>
      <c r="J33" s="1862">
        <v>8</v>
      </c>
      <c r="K33" s="1275"/>
      <c r="L33" s="1275"/>
      <c r="M33" s="1275"/>
      <c r="N33" s="1275"/>
      <c r="O33" s="1275"/>
      <c r="P33" s="1275"/>
      <c r="Q33" s="1275"/>
      <c r="R33" s="1275"/>
      <c r="S33" s="2142">
        <f>SUM(T33:U33)</f>
        <v>73</v>
      </c>
      <c r="T33" s="2142">
        <f>SUM(D31:D33)</f>
        <v>71</v>
      </c>
      <c r="U33" s="2142">
        <f aca="true" t="shared" si="3" ref="U33:Z33">SUM(E31:E33)</f>
        <v>2</v>
      </c>
      <c r="V33" s="2142">
        <f t="shared" si="3"/>
        <v>63</v>
      </c>
      <c r="W33" s="2142">
        <f t="shared" si="3"/>
        <v>12</v>
      </c>
      <c r="X33" s="2142">
        <f t="shared" si="3"/>
        <v>12</v>
      </c>
      <c r="Y33" s="2142">
        <f t="shared" si="3"/>
        <v>0</v>
      </c>
      <c r="Z33" s="2142">
        <f t="shared" si="3"/>
        <v>11</v>
      </c>
      <c r="AA33" s="1251"/>
      <c r="AB33" s="1251"/>
      <c r="AC33" s="1251"/>
      <c r="AD33" s="1251"/>
      <c r="AE33" s="1251"/>
      <c r="AF33" s="1251"/>
      <c r="AG33" s="1251"/>
      <c r="AH33" s="1251"/>
      <c r="AI33" s="1251"/>
      <c r="AJ33" s="1251">
        <f>SUM(AC31:AC33)</f>
        <v>0</v>
      </c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</row>
    <row r="34" spans="1:93" ht="12" customHeight="1">
      <c r="A34" s="1864" t="s">
        <v>64</v>
      </c>
      <c r="B34" s="1282" t="s">
        <v>199</v>
      </c>
      <c r="C34" s="1284">
        <v>0</v>
      </c>
      <c r="D34" s="1286">
        <v>0</v>
      </c>
      <c r="E34" s="1286">
        <v>0</v>
      </c>
      <c r="F34" s="1287">
        <v>0</v>
      </c>
      <c r="G34" s="1275">
        <v>0</v>
      </c>
      <c r="H34" s="1284">
        <v>0</v>
      </c>
      <c r="I34" s="1284">
        <v>0</v>
      </c>
      <c r="J34" s="1861">
        <v>0</v>
      </c>
      <c r="K34" s="1284"/>
      <c r="L34" s="1284"/>
      <c r="M34" s="1284"/>
      <c r="N34" s="1284"/>
      <c r="O34" s="1284"/>
      <c r="P34" s="1284"/>
      <c r="Q34" s="1284"/>
      <c r="R34" s="1284"/>
      <c r="S34" s="716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</row>
    <row r="35" spans="1:93" s="63" customFormat="1" ht="12" customHeight="1">
      <c r="A35" s="1864" t="s">
        <v>65</v>
      </c>
      <c r="B35" s="1282" t="s">
        <v>199</v>
      </c>
      <c r="C35" s="1283">
        <v>0</v>
      </c>
      <c r="D35" s="1284">
        <v>0</v>
      </c>
      <c r="E35" s="1284">
        <v>0</v>
      </c>
      <c r="F35" s="1277">
        <v>0</v>
      </c>
      <c r="G35" s="1275">
        <v>0</v>
      </c>
      <c r="H35" s="1284">
        <v>0</v>
      </c>
      <c r="I35" s="1284">
        <v>0</v>
      </c>
      <c r="J35" s="1861">
        <v>0</v>
      </c>
      <c r="K35" s="1284"/>
      <c r="L35" s="1284"/>
      <c r="M35" s="1284"/>
      <c r="N35" s="1284"/>
      <c r="O35" s="1284"/>
      <c r="P35" s="1284"/>
      <c r="Q35" s="1284"/>
      <c r="R35" s="1284"/>
      <c r="S35" s="716"/>
      <c r="T35" s="841"/>
      <c r="U35" s="1252"/>
      <c r="V35" s="1252"/>
      <c r="W35" s="1252"/>
      <c r="X35" s="1252"/>
      <c r="Y35" s="1252"/>
      <c r="Z35" s="1252"/>
      <c r="AA35" s="1252"/>
      <c r="AB35" s="1252"/>
      <c r="AC35" s="841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</row>
    <row r="36" spans="1:93" s="63" customFormat="1" ht="12" customHeight="1">
      <c r="A36" s="1864" t="s">
        <v>75</v>
      </c>
      <c r="B36" s="1282" t="s">
        <v>199</v>
      </c>
      <c r="C36" s="1283">
        <v>0</v>
      </c>
      <c r="D36" s="1284">
        <v>0</v>
      </c>
      <c r="E36" s="1284">
        <v>0</v>
      </c>
      <c r="F36" s="1277">
        <v>0</v>
      </c>
      <c r="G36" s="1275">
        <v>0</v>
      </c>
      <c r="H36" s="1284">
        <v>0</v>
      </c>
      <c r="I36" s="1284">
        <v>0</v>
      </c>
      <c r="J36" s="1861">
        <v>0</v>
      </c>
      <c r="K36" s="1284"/>
      <c r="L36" s="1284"/>
      <c r="M36" s="1284"/>
      <c r="N36" s="1284"/>
      <c r="O36" s="1284"/>
      <c r="P36" s="1284"/>
      <c r="Q36" s="1284"/>
      <c r="R36" s="1284"/>
      <c r="S36" s="1249"/>
      <c r="T36" s="1249"/>
      <c r="U36" s="1252"/>
      <c r="V36" s="1252"/>
      <c r="W36" s="1252"/>
      <c r="X36" s="1252"/>
      <c r="Y36" s="1252"/>
      <c r="Z36" s="1252"/>
      <c r="AA36" s="1252"/>
      <c r="AB36" s="1252"/>
      <c r="AC36" s="841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</row>
    <row r="37" spans="1:93" ht="12" customHeight="1">
      <c r="A37" s="1864" t="s">
        <v>67</v>
      </c>
      <c r="B37" s="1282" t="s">
        <v>199</v>
      </c>
      <c r="C37" s="1283">
        <v>0</v>
      </c>
      <c r="D37" s="1286">
        <v>0</v>
      </c>
      <c r="E37" s="1286">
        <v>0</v>
      </c>
      <c r="F37" s="1287">
        <v>0</v>
      </c>
      <c r="G37" s="1275">
        <v>0</v>
      </c>
      <c r="H37" s="1284">
        <v>0</v>
      </c>
      <c r="I37" s="1284">
        <v>0</v>
      </c>
      <c r="J37" s="1861">
        <v>0</v>
      </c>
      <c r="K37" s="1284"/>
      <c r="L37" s="1284"/>
      <c r="M37" s="1284"/>
      <c r="N37" s="1284"/>
      <c r="O37" s="1284"/>
      <c r="P37" s="1284"/>
      <c r="Q37" s="1284"/>
      <c r="R37" s="1284"/>
      <c r="S37" s="716"/>
      <c r="T37" s="47"/>
      <c r="U37" s="1250"/>
      <c r="V37" s="1250"/>
      <c r="W37" s="1250"/>
      <c r="X37" s="1250"/>
      <c r="Y37" s="1250"/>
      <c r="Z37" s="1250"/>
      <c r="AA37" s="1250"/>
      <c r="AB37" s="1250"/>
      <c r="AC37" s="47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</row>
    <row r="38" spans="1:93" s="63" customFormat="1" ht="12" customHeight="1">
      <c r="A38" s="1864" t="s">
        <v>68</v>
      </c>
      <c r="B38" s="1282" t="s">
        <v>199</v>
      </c>
      <c r="C38" s="1283">
        <v>0</v>
      </c>
      <c r="D38" s="1286">
        <v>0</v>
      </c>
      <c r="E38" s="1286">
        <v>0</v>
      </c>
      <c r="F38" s="1287">
        <v>0</v>
      </c>
      <c r="G38" s="1275">
        <v>0</v>
      </c>
      <c r="H38" s="1284">
        <v>0</v>
      </c>
      <c r="I38" s="1284">
        <v>0</v>
      </c>
      <c r="J38" s="1861">
        <v>0</v>
      </c>
      <c r="K38" s="1284"/>
      <c r="L38" s="1284"/>
      <c r="M38" s="1284"/>
      <c r="N38" s="1284"/>
      <c r="O38" s="1284"/>
      <c r="P38" s="1284"/>
      <c r="Q38" s="1284"/>
      <c r="R38" s="1284"/>
      <c r="S38" s="716"/>
      <c r="T38" s="841"/>
      <c r="U38" s="1252"/>
      <c r="V38" s="1252"/>
      <c r="W38" s="1252"/>
      <c r="X38" s="1252"/>
      <c r="Y38" s="1252"/>
      <c r="Z38" s="1252"/>
      <c r="AA38" s="1252"/>
      <c r="AB38" s="1252"/>
      <c r="AC38" s="841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</row>
    <row r="39" spans="1:93" ht="12" customHeight="1">
      <c r="A39" s="1864" t="s">
        <v>69</v>
      </c>
      <c r="B39" s="1282" t="s">
        <v>199</v>
      </c>
      <c r="C39" s="1283">
        <v>0</v>
      </c>
      <c r="D39" s="1286">
        <v>0</v>
      </c>
      <c r="E39" s="1286">
        <v>0</v>
      </c>
      <c r="F39" s="1287">
        <v>0</v>
      </c>
      <c r="G39" s="1275">
        <v>0</v>
      </c>
      <c r="H39" s="1284">
        <v>0</v>
      </c>
      <c r="I39" s="1284">
        <v>0</v>
      </c>
      <c r="J39" s="1861">
        <v>0</v>
      </c>
      <c r="K39" s="1284"/>
      <c r="L39" s="1284"/>
      <c r="M39" s="1284"/>
      <c r="N39" s="1284"/>
      <c r="O39" s="1284"/>
      <c r="P39" s="1284"/>
      <c r="Q39" s="1284"/>
      <c r="R39" s="1284"/>
      <c r="S39" s="1249">
        <v>0</v>
      </c>
      <c r="T39" s="1249">
        <v>0</v>
      </c>
      <c r="U39" s="1250"/>
      <c r="V39" s="1250"/>
      <c r="W39" s="1250"/>
      <c r="X39" s="1250"/>
      <c r="Y39" s="1250"/>
      <c r="Z39" s="1250"/>
      <c r="AA39" s="1250"/>
      <c r="AB39" s="1250"/>
      <c r="AC39" s="47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</row>
    <row r="40" spans="1:93" s="63" customFormat="1" ht="3.75" customHeight="1">
      <c r="A40" s="1866"/>
      <c r="B40" s="1290"/>
      <c r="C40" s="1291"/>
      <c r="D40" s="1292"/>
      <c r="E40" s="1293"/>
      <c r="F40" s="1294"/>
      <c r="G40" s="1292"/>
      <c r="H40" s="1292"/>
      <c r="I40" s="1293"/>
      <c r="J40" s="1867"/>
      <c r="K40" s="2146"/>
      <c r="L40" s="2146"/>
      <c r="M40" s="2146"/>
      <c r="N40" s="2146"/>
      <c r="O40" s="2146"/>
      <c r="P40" s="2146"/>
      <c r="Q40" s="2146"/>
      <c r="R40" s="2146"/>
      <c r="S40" s="750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</row>
    <row r="41" spans="1:93" s="63" customFormat="1" ht="18" customHeight="1" thickBot="1">
      <c r="A41" s="1868" t="s">
        <v>134</v>
      </c>
      <c r="B41" s="1295"/>
      <c r="C41" s="1296">
        <v>245</v>
      </c>
      <c r="D41" s="1297">
        <v>234</v>
      </c>
      <c r="E41" s="1297">
        <v>11</v>
      </c>
      <c r="F41" s="1296">
        <v>227</v>
      </c>
      <c r="G41" s="1296">
        <v>17</v>
      </c>
      <c r="H41" s="1297">
        <v>17</v>
      </c>
      <c r="I41" s="1297">
        <v>0</v>
      </c>
      <c r="J41" s="1869">
        <v>15</v>
      </c>
      <c r="K41" s="2147"/>
      <c r="L41" s="2147"/>
      <c r="M41" s="2147"/>
      <c r="N41" s="2147"/>
      <c r="O41" s="2147"/>
      <c r="P41" s="2147"/>
      <c r="Q41" s="2147"/>
      <c r="R41" s="2147"/>
      <c r="S41" s="841">
        <f>SUM(T41:U41)</f>
        <v>245</v>
      </c>
      <c r="T41" s="841">
        <f>SUM(T16:T39)</f>
        <v>234</v>
      </c>
      <c r="U41" s="841">
        <f aca="true" t="shared" si="4" ref="U41:Z41">SUM(U16:U39)</f>
        <v>11</v>
      </c>
      <c r="V41" s="841">
        <f t="shared" si="4"/>
        <v>227</v>
      </c>
      <c r="W41" s="841">
        <f t="shared" si="4"/>
        <v>17</v>
      </c>
      <c r="X41" s="841">
        <f t="shared" si="4"/>
        <v>17</v>
      </c>
      <c r="Y41" s="841">
        <f t="shared" si="4"/>
        <v>0</v>
      </c>
      <c r="Z41" s="841">
        <f t="shared" si="4"/>
        <v>15</v>
      </c>
      <c r="AA41" s="1252"/>
      <c r="AB41" s="1252"/>
      <c r="AC41" s="841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</row>
    <row r="42" spans="19:29" s="63" customFormat="1" ht="12.75" customHeight="1">
      <c r="S42" s="756"/>
      <c r="T42" s="841"/>
      <c r="U42" s="636"/>
      <c r="V42" s="636"/>
      <c r="W42" s="636"/>
      <c r="X42" s="636"/>
      <c r="Y42" s="636"/>
      <c r="Z42" s="636"/>
      <c r="AA42" s="636"/>
      <c r="AB42" s="636"/>
      <c r="AC42" s="636"/>
    </row>
    <row r="43" spans="19:20" s="63" customFormat="1" ht="12.75" customHeight="1">
      <c r="S43" s="756"/>
      <c r="T43" s="841"/>
    </row>
    <row r="44" spans="19:20" ht="3" customHeight="1">
      <c r="S44" s="36"/>
      <c r="T44" s="841"/>
    </row>
    <row r="45" spans="19:20" ht="12" customHeight="1">
      <c r="S45" s="751"/>
      <c r="T45" s="841"/>
    </row>
    <row r="46" ht="12" customHeight="1">
      <c r="S46" s="751"/>
    </row>
    <row r="47" spans="1:19" ht="12" customHeight="1">
      <c r="A47" s="200"/>
      <c r="J47" s="751"/>
      <c r="K47" s="751"/>
      <c r="L47" s="751"/>
      <c r="M47" s="751"/>
      <c r="N47" s="751"/>
      <c r="O47" s="751"/>
      <c r="P47" s="751"/>
      <c r="Q47" s="751"/>
      <c r="R47" s="751"/>
      <c r="S47" s="751"/>
    </row>
    <row r="48" spans="1:19" ht="12" customHeight="1">
      <c r="A48" s="200"/>
      <c r="J48" s="751"/>
      <c r="K48" s="751"/>
      <c r="L48" s="751"/>
      <c r="M48" s="751"/>
      <c r="N48" s="751"/>
      <c r="O48" s="751"/>
      <c r="P48" s="751"/>
      <c r="Q48" s="751"/>
      <c r="R48" s="751"/>
      <c r="S48" s="751"/>
    </row>
    <row r="49" spans="1:19" ht="12" customHeight="1">
      <c r="A49" s="200"/>
      <c r="J49" s="751"/>
      <c r="K49" s="751"/>
      <c r="L49" s="751"/>
      <c r="M49" s="751"/>
      <c r="N49" s="751"/>
      <c r="O49" s="751"/>
      <c r="P49" s="751"/>
      <c r="Q49" s="751"/>
      <c r="R49" s="751"/>
      <c r="S49" s="751"/>
    </row>
    <row r="50" spans="1:19" ht="12" customHeight="1">
      <c r="A50" s="200"/>
      <c r="J50" s="751"/>
      <c r="K50" s="751"/>
      <c r="L50" s="751"/>
      <c r="M50" s="751"/>
      <c r="N50" s="751"/>
      <c r="O50" s="751"/>
      <c r="P50" s="751"/>
      <c r="Q50" s="751"/>
      <c r="R50" s="751"/>
      <c r="S50" s="751"/>
    </row>
    <row r="51" spans="1:19" ht="12" customHeight="1">
      <c r="A51" s="200"/>
      <c r="J51" s="751"/>
      <c r="K51" s="751"/>
      <c r="L51" s="751"/>
      <c r="M51" s="751"/>
      <c r="N51" s="751"/>
      <c r="O51" s="751"/>
      <c r="P51" s="751"/>
      <c r="Q51" s="751"/>
      <c r="R51" s="751"/>
      <c r="S51" s="751"/>
    </row>
    <row r="52" spans="1:19" ht="12" customHeight="1">
      <c r="A52" s="200"/>
      <c r="J52" s="751"/>
      <c r="K52" s="751"/>
      <c r="L52" s="751"/>
      <c r="M52" s="751"/>
      <c r="N52" s="751"/>
      <c r="O52" s="751"/>
      <c r="P52" s="751"/>
      <c r="Q52" s="751"/>
      <c r="R52" s="751"/>
      <c r="S52" s="751"/>
    </row>
    <row r="53" spans="1:19" ht="12" customHeight="1">
      <c r="A53" s="200"/>
      <c r="J53" s="751"/>
      <c r="K53" s="751"/>
      <c r="L53" s="751"/>
      <c r="M53" s="751"/>
      <c r="N53" s="751"/>
      <c r="O53" s="751"/>
      <c r="P53" s="751"/>
      <c r="Q53" s="751"/>
      <c r="R53" s="751"/>
      <c r="S53" s="751"/>
    </row>
    <row r="54" spans="1:19" ht="12" customHeight="1">
      <c r="A54" s="200"/>
      <c r="J54" s="751"/>
      <c r="K54" s="751"/>
      <c r="L54" s="751"/>
      <c r="M54" s="751"/>
      <c r="N54" s="751"/>
      <c r="O54" s="751"/>
      <c r="P54" s="751"/>
      <c r="Q54" s="751"/>
      <c r="R54" s="751"/>
      <c r="S54" s="751"/>
    </row>
    <row r="55" spans="1:19" ht="12" customHeight="1">
      <c r="A55" s="200"/>
      <c r="J55" s="751"/>
      <c r="K55" s="751"/>
      <c r="L55" s="751"/>
      <c r="M55" s="751"/>
      <c r="N55" s="751"/>
      <c r="O55" s="751"/>
      <c r="P55" s="751"/>
      <c r="Q55" s="751"/>
      <c r="R55" s="751"/>
      <c r="S55" s="751"/>
    </row>
    <row r="56" spans="1:19" ht="12" customHeight="1">
      <c r="A56" s="200"/>
      <c r="J56" s="751"/>
      <c r="K56" s="751"/>
      <c r="L56" s="751"/>
      <c r="M56" s="751"/>
      <c r="N56" s="751"/>
      <c r="O56" s="751"/>
      <c r="P56" s="751"/>
      <c r="Q56" s="751"/>
      <c r="R56" s="751"/>
      <c r="S56" s="751"/>
    </row>
    <row r="57" spans="1:19" ht="12" customHeight="1">
      <c r="A57" s="200"/>
      <c r="J57" s="751"/>
      <c r="K57" s="751"/>
      <c r="L57" s="751"/>
      <c r="M57" s="751"/>
      <c r="N57" s="751"/>
      <c r="O57" s="751"/>
      <c r="P57" s="751"/>
      <c r="Q57" s="751"/>
      <c r="R57" s="751"/>
      <c r="S57" s="751"/>
    </row>
    <row r="58" spans="2:4" ht="11.25">
      <c r="B58" s="36"/>
      <c r="C58" s="460"/>
      <c r="D58" s="36"/>
    </row>
    <row r="59" spans="2:4" ht="11.25">
      <c r="B59" s="36"/>
      <c r="C59" s="36"/>
      <c r="D59" s="36"/>
    </row>
    <row r="60" spans="2:19" ht="11.25">
      <c r="B60" s="753"/>
      <c r="C60" s="36"/>
      <c r="D60" s="460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</row>
    <row r="61" spans="2:4" ht="11.25">
      <c r="B61" s="36"/>
      <c r="C61" s="36"/>
      <c r="D61" s="36"/>
    </row>
    <row r="62" spans="2:4" ht="11.25">
      <c r="B62" s="36"/>
      <c r="C62" s="36"/>
      <c r="D62" s="36"/>
    </row>
    <row r="63" spans="2:4" ht="11.25">
      <c r="B63" s="754"/>
      <c r="C63" s="36"/>
      <c r="D63" s="36"/>
    </row>
    <row r="64" spans="2:4" ht="11.25">
      <c r="B64" s="754"/>
      <c r="C64" s="36"/>
      <c r="D64" s="36"/>
    </row>
    <row r="65" spans="2:4" ht="11.25">
      <c r="B65" s="338"/>
      <c r="C65" s="36"/>
      <c r="D65" s="36"/>
    </row>
    <row r="66" spans="2:4" ht="11.25">
      <c r="B66" s="36"/>
      <c r="C66" s="36"/>
      <c r="D66" s="36"/>
    </row>
    <row r="67" spans="2:4" ht="11.25">
      <c r="B67" s="36"/>
      <c r="C67" s="460"/>
      <c r="D67" s="36"/>
    </row>
    <row r="68" spans="2:4" ht="11.25">
      <c r="B68" s="36"/>
      <c r="C68" s="460"/>
      <c r="D68" s="36"/>
    </row>
    <row r="69" spans="2:4" ht="11.25">
      <c r="B69" s="36"/>
      <c r="C69" s="460"/>
      <c r="D69" s="36"/>
    </row>
    <row r="70" spans="2:4" ht="11.25">
      <c r="B70" s="36"/>
      <c r="C70" s="460"/>
      <c r="D70" s="36"/>
    </row>
    <row r="71" spans="2:4" ht="11.25">
      <c r="B71" s="36"/>
      <c r="C71" s="460"/>
      <c r="D71" s="36"/>
    </row>
    <row r="72" spans="2:4" ht="11.25">
      <c r="B72" s="36"/>
      <c r="C72" s="460"/>
      <c r="D72" s="36"/>
    </row>
    <row r="73" spans="2:4" ht="11.25">
      <c r="B73" s="37"/>
      <c r="C73" s="460"/>
      <c r="D73" s="460"/>
    </row>
    <row r="74" spans="2:4" ht="11.25">
      <c r="B74" s="36"/>
      <c r="C74" s="460"/>
      <c r="D74" s="36"/>
    </row>
    <row r="75" spans="2:4" ht="11.25">
      <c r="B75" s="36"/>
      <c r="C75" s="460"/>
      <c r="D75" s="36"/>
    </row>
    <row r="76" spans="2:4" ht="11.25">
      <c r="B76" s="37"/>
      <c r="C76" s="460"/>
      <c r="D76" s="460"/>
    </row>
    <row r="77" spans="2:4" ht="11.25">
      <c r="B77" s="36"/>
      <c r="C77" s="460"/>
      <c r="D77" s="36"/>
    </row>
    <row r="78" spans="2:4" ht="11.25">
      <c r="B78" s="37"/>
      <c r="C78" s="460"/>
      <c r="D78" s="460"/>
    </row>
    <row r="79" spans="2:4" ht="11.25">
      <c r="B79" s="36"/>
      <c r="C79" s="460"/>
      <c r="D79" s="36"/>
    </row>
    <row r="80" spans="2:4" ht="11.25">
      <c r="B80" s="37"/>
      <c r="C80" s="1253"/>
      <c r="D80" s="1253"/>
    </row>
    <row r="81" spans="2:4" ht="11.25">
      <c r="B81" s="36"/>
      <c r="C81" s="1253"/>
      <c r="D81" s="36"/>
    </row>
    <row r="82" spans="2:4" ht="11.25">
      <c r="B82" s="36"/>
      <c r="C82" s="1253"/>
      <c r="D82" s="36"/>
    </row>
    <row r="83" spans="2:4" ht="11.25">
      <c r="B83" s="107"/>
      <c r="C83" s="1253"/>
      <c r="D83" s="1253"/>
    </row>
    <row r="84" spans="2:4" ht="11.25">
      <c r="B84" s="36"/>
      <c r="C84" s="1253"/>
      <c r="D84" s="36"/>
    </row>
    <row r="85" spans="2:4" ht="11.25">
      <c r="B85" s="36"/>
      <c r="C85" s="1253"/>
      <c r="D85" s="36"/>
    </row>
    <row r="86" spans="2:4" ht="11.25">
      <c r="B86" s="36"/>
      <c r="C86" s="460"/>
      <c r="D86" s="460"/>
    </row>
    <row r="87" spans="2:4" ht="11.25">
      <c r="B87" s="106"/>
      <c r="C87" s="36"/>
      <c r="D87" s="36"/>
    </row>
    <row r="88" ht="11.25">
      <c r="B88" s="106" t="s">
        <v>46</v>
      </c>
    </row>
    <row r="89" ht="11.25">
      <c r="B89" s="63"/>
    </row>
    <row r="90" spans="1:18" ht="18.75">
      <c r="A90" s="504" t="s">
        <v>209</v>
      </c>
      <c r="B90" s="106"/>
      <c r="C90" s="867">
        <f>SUM(C38,C35,C34,C31:C33,C30,C28,C27,C26,C23,C16:C21)</f>
        <v>201</v>
      </c>
      <c r="D90" s="873">
        <f aca="true" t="shared" si="5" ref="D90:J90">SUM(D30:D33,D38,D35,D34,D16:D21,D26:D28)</f>
        <v>190</v>
      </c>
      <c r="E90" s="873">
        <f t="shared" si="5"/>
        <v>11</v>
      </c>
      <c r="F90" s="881">
        <f t="shared" si="5"/>
        <v>186</v>
      </c>
      <c r="G90" s="873">
        <f t="shared" si="5"/>
        <v>16</v>
      </c>
      <c r="H90" s="873">
        <f t="shared" si="5"/>
        <v>16</v>
      </c>
      <c r="I90" s="873">
        <f t="shared" si="5"/>
        <v>0</v>
      </c>
      <c r="J90" s="881">
        <f t="shared" si="5"/>
        <v>15</v>
      </c>
      <c r="K90" s="873"/>
      <c r="L90" s="873"/>
      <c r="M90" s="873"/>
      <c r="N90" s="873"/>
      <c r="O90" s="873"/>
      <c r="P90" s="873"/>
      <c r="Q90" s="873"/>
      <c r="R90" s="873"/>
    </row>
    <row r="91" spans="1:18" ht="11.25">
      <c r="A91" s="504" t="s">
        <v>250</v>
      </c>
      <c r="B91" s="106"/>
      <c r="C91" s="867" t="e">
        <f>SUM(D91:E91)</f>
        <v>#REF!</v>
      </c>
      <c r="D91" s="873" t="e">
        <f>SUM(D23:D25,D29,#REF!,D37,D39)</f>
        <v>#REF!</v>
      </c>
      <c r="E91" s="873" t="e">
        <f>SUM(E23:E25,E29,#REF!,E37,E39)</f>
        <v>#REF!</v>
      </c>
      <c r="F91" s="881" t="e">
        <f>SUM(F23:F25,F29,#REF!,F37,F39)</f>
        <v>#REF!</v>
      </c>
      <c r="G91" s="873" t="e">
        <f>SUM(G23:G25,G29,#REF!,G37,G39)</f>
        <v>#REF!</v>
      </c>
      <c r="H91" s="873" t="e">
        <f>SUM(H23:H25,H29,#REF!,H37,H39)</f>
        <v>#REF!</v>
      </c>
      <c r="I91" s="873" t="e">
        <f>SUM(I23:I25,I29,#REF!,I37,I39)</f>
        <v>#REF!</v>
      </c>
      <c r="J91" s="881" t="e">
        <f>SUM(J23:J25,J29,#REF!,J37,J39)</f>
        <v>#REF!</v>
      </c>
      <c r="K91" s="873"/>
      <c r="L91" s="873"/>
      <c r="M91" s="873"/>
      <c r="N91" s="873"/>
      <c r="O91" s="873"/>
      <c r="P91" s="873"/>
      <c r="Q91" s="873"/>
      <c r="R91" s="873"/>
    </row>
    <row r="92" spans="1:18" ht="11.25">
      <c r="A92" s="456"/>
      <c r="B92" s="431"/>
      <c r="C92" s="456"/>
      <c r="D92" s="431"/>
      <c r="E92" s="431"/>
      <c r="F92" s="429"/>
      <c r="G92" s="431"/>
      <c r="H92" s="431"/>
      <c r="I92" s="431"/>
      <c r="J92" s="429"/>
      <c r="K92" s="36"/>
      <c r="L92" s="36"/>
      <c r="M92" s="36"/>
      <c r="N92" s="36"/>
      <c r="O92" s="36"/>
      <c r="P92" s="36"/>
      <c r="Q92" s="36"/>
      <c r="R92" s="36"/>
    </row>
    <row r="93" spans="1:18" ht="11.25">
      <c r="A93" s="200" t="s">
        <v>210</v>
      </c>
      <c r="J93" s="751"/>
      <c r="K93" s="751"/>
      <c r="L93" s="751"/>
      <c r="M93" s="751"/>
      <c r="N93" s="751"/>
      <c r="O93" s="751"/>
      <c r="P93" s="751"/>
      <c r="Q93" s="751"/>
      <c r="R93" s="751"/>
    </row>
    <row r="94" spans="1:18" ht="11.25">
      <c r="A94" s="200"/>
      <c r="D94" s="752" t="s">
        <v>46</v>
      </c>
      <c r="J94" s="751"/>
      <c r="K94" s="751"/>
      <c r="L94" s="751"/>
      <c r="M94" s="751"/>
      <c r="N94" s="751"/>
      <c r="O94" s="751"/>
      <c r="P94" s="751"/>
      <c r="Q94" s="751"/>
      <c r="R94" s="751"/>
    </row>
    <row r="95" ht="11.25">
      <c r="B95" s="63" t="s">
        <v>46</v>
      </c>
    </row>
    <row r="96" ht="11.25">
      <c r="B96" s="63" t="s">
        <v>46</v>
      </c>
    </row>
    <row r="97" ht="11.25">
      <c r="B97" s="63" t="s">
        <v>46</v>
      </c>
    </row>
    <row r="98" ht="11.25">
      <c r="B98" s="106" t="s">
        <v>46</v>
      </c>
    </row>
    <row r="99" ht="11.25">
      <c r="B99" s="63" t="s">
        <v>46</v>
      </c>
    </row>
  </sheetData>
  <mergeCells count="6">
    <mergeCell ref="A2:J2"/>
    <mergeCell ref="A3:B3"/>
    <mergeCell ref="G9:J9"/>
    <mergeCell ref="G10:J10"/>
    <mergeCell ref="C8:J8"/>
    <mergeCell ref="A5:J5"/>
  </mergeCells>
  <conditionalFormatting sqref="B17">
    <cfRule type="expression" priority="1" dxfId="0" stopIfTrue="1">
      <formula>AM63988&gt;0</formula>
    </cfRule>
  </conditionalFormatting>
  <conditionalFormatting sqref="B22 B31:B33">
    <cfRule type="expression" priority="2" dxfId="0" stopIfTrue="1">
      <formula>AM63992&gt;0</formula>
    </cfRule>
  </conditionalFormatting>
  <printOptions horizontalCentered="1"/>
  <pageMargins left="0.2755905511811024" right="0.1968503937007874" top="0.37" bottom="0.4" header="0.21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74"/>
  <sheetViews>
    <sheetView workbookViewId="0" topLeftCell="A1">
      <selection activeCell="M65" sqref="M65"/>
    </sheetView>
  </sheetViews>
  <sheetFormatPr defaultColWidth="11.421875" defaultRowHeight="15"/>
  <cols>
    <col min="1" max="1" width="11.421875" style="14" customWidth="1"/>
    <col min="2" max="2" width="4.00390625" style="242" customWidth="1"/>
    <col min="3" max="3" width="3.57421875" style="14" customWidth="1"/>
    <col min="4" max="4" width="16.28125" style="14" customWidth="1"/>
    <col min="5" max="10" width="11.421875" style="14" customWidth="1"/>
    <col min="11" max="11" width="3.7109375" style="14" customWidth="1"/>
    <col min="12" max="12" width="11.421875" style="14" customWidth="1"/>
    <col min="13" max="13" width="5.7109375" style="14" customWidth="1"/>
    <col min="14" max="14" width="3.00390625" style="14" customWidth="1"/>
    <col min="15" max="16384" width="11.421875" style="14" customWidth="1"/>
  </cols>
  <sheetData>
    <row r="1" spans="1:15" s="1198" customFormat="1" ht="15">
      <c r="A1" s="1197" t="s">
        <v>296</v>
      </c>
      <c r="B1" s="1942"/>
      <c r="E1" s="865"/>
      <c r="O1" s="1199" t="s">
        <v>405</v>
      </c>
    </row>
    <row r="2" spans="5:15" ht="12.75">
      <c r="E2" s="231"/>
      <c r="O2" s="232"/>
    </row>
    <row r="3" spans="1:15" ht="9.75" customHeight="1">
      <c r="A3" s="1177"/>
      <c r="B3" s="1943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81"/>
    </row>
    <row r="4" spans="1:15" ht="30.75">
      <c r="A4" s="2688" t="s">
        <v>270</v>
      </c>
      <c r="B4" s="2688"/>
      <c r="C4" s="2688"/>
      <c r="D4" s="2688"/>
      <c r="E4" s="2688"/>
      <c r="F4" s="2688"/>
      <c r="G4" s="2688"/>
      <c r="H4" s="2688"/>
      <c r="I4" s="2688"/>
      <c r="J4" s="2688"/>
      <c r="K4" s="2688"/>
      <c r="L4" s="2688"/>
      <c r="M4" s="2688"/>
      <c r="N4" s="2688"/>
      <c r="O4" s="2688"/>
    </row>
    <row r="5" spans="1:15" ht="3" customHeight="1">
      <c r="A5" s="1177"/>
      <c r="B5" s="1943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89"/>
    </row>
    <row r="6" spans="1:15" ht="17.25" customHeight="1">
      <c r="A6" s="2686" t="s">
        <v>404</v>
      </c>
      <c r="B6" s="2686"/>
      <c r="C6" s="2686"/>
      <c r="D6" s="2686"/>
      <c r="E6" s="2686"/>
      <c r="F6" s="2686"/>
      <c r="G6" s="2686"/>
      <c r="H6" s="2686"/>
      <c r="I6" s="2686"/>
      <c r="J6" s="2686"/>
      <c r="K6" s="2686"/>
      <c r="L6" s="2686"/>
      <c r="M6" s="2686"/>
      <c r="N6" s="2686"/>
      <c r="O6" s="2686"/>
    </row>
    <row r="7" spans="1:15" ht="15">
      <c r="A7" s="2687" t="s">
        <v>200</v>
      </c>
      <c r="B7" s="2687"/>
      <c r="C7" s="2687"/>
      <c r="D7" s="2687"/>
      <c r="E7" s="2687"/>
      <c r="F7" s="2687"/>
      <c r="G7" s="2687"/>
      <c r="H7" s="2687"/>
      <c r="I7" s="2687"/>
      <c r="J7" s="2687"/>
      <c r="K7" s="2687"/>
      <c r="L7" s="2687"/>
      <c r="M7" s="2687"/>
      <c r="N7" s="2687"/>
      <c r="O7" s="2687"/>
    </row>
    <row r="8" spans="1:15" ht="21.75" customHeight="1">
      <c r="A8" s="1474"/>
      <c r="B8" s="2689" t="s">
        <v>358</v>
      </c>
      <c r="C8" s="2689"/>
      <c r="D8" s="2689"/>
      <c r="E8" s="2689"/>
      <c r="F8" s="2689"/>
      <c r="G8" s="2689"/>
      <c r="H8" s="2689"/>
      <c r="I8" s="2689"/>
      <c r="J8" s="2689"/>
      <c r="K8" s="2689"/>
      <c r="L8" s="2689"/>
      <c r="M8" s="2689"/>
      <c r="N8" s="2689"/>
      <c r="O8" s="1474"/>
    </row>
    <row r="9" spans="13:14" ht="15.75" customHeight="1">
      <c r="M9" s="234"/>
      <c r="N9" s="234"/>
    </row>
    <row r="10" spans="2:14" ht="15.75" customHeight="1">
      <c r="B10" s="1944" t="s">
        <v>395</v>
      </c>
      <c r="C10" s="1190" t="s">
        <v>224</v>
      </c>
      <c r="D10" s="1191"/>
      <c r="E10" s="1191"/>
      <c r="F10" s="1191"/>
      <c r="G10" s="1191"/>
      <c r="H10" s="1192"/>
      <c r="I10" s="1191"/>
      <c r="J10" s="1191"/>
      <c r="K10" s="1192"/>
      <c r="L10" s="1191"/>
      <c r="M10" s="1193" t="s">
        <v>158</v>
      </c>
      <c r="N10" s="1193"/>
    </row>
    <row r="11" spans="2:14" ht="6" customHeight="1">
      <c r="B11" s="1945" t="s">
        <v>159</v>
      </c>
      <c r="C11" s="1191"/>
      <c r="D11" s="1191"/>
      <c r="E11" s="1191"/>
      <c r="F11" s="1191"/>
      <c r="G11" s="1191"/>
      <c r="H11" s="1192"/>
      <c r="I11" s="1191"/>
      <c r="J11" s="1191"/>
      <c r="K11" s="1192"/>
      <c r="L11" s="1191"/>
      <c r="M11" s="1191"/>
      <c r="N11" s="1191"/>
    </row>
    <row r="12" spans="2:14" ht="15" customHeight="1">
      <c r="B12" s="1946"/>
      <c r="C12" s="1441" t="s">
        <v>36</v>
      </c>
      <c r="D12" s="1442" t="s">
        <v>160</v>
      </c>
      <c r="E12" s="1442"/>
      <c r="F12" s="1442"/>
      <c r="G12" s="1442"/>
      <c r="H12" s="1442"/>
      <c r="I12" s="1442"/>
      <c r="J12" s="1191"/>
      <c r="K12" s="1192"/>
      <c r="L12" s="1191"/>
      <c r="M12" s="1191">
        <v>1</v>
      </c>
      <c r="N12" s="1191"/>
    </row>
    <row r="13" spans="2:14" ht="15" customHeight="1">
      <c r="B13" s="1946"/>
      <c r="C13" s="1441" t="s">
        <v>37</v>
      </c>
      <c r="D13" s="1443" t="s">
        <v>403</v>
      </c>
      <c r="E13" s="1442"/>
      <c r="F13" s="1442"/>
      <c r="G13" s="1442"/>
      <c r="H13" s="1442"/>
      <c r="I13" s="1442"/>
      <c r="J13" s="1191"/>
      <c r="K13" s="1192"/>
      <c r="L13" s="1191"/>
      <c r="M13" s="1191">
        <v>2</v>
      </c>
      <c r="N13" s="1191"/>
    </row>
    <row r="14" spans="2:14" ht="15" customHeight="1">
      <c r="B14" s="1946"/>
      <c r="C14" s="1441" t="s">
        <v>38</v>
      </c>
      <c r="D14" s="1442" t="s">
        <v>163</v>
      </c>
      <c r="E14" s="1442"/>
      <c r="F14" s="1442"/>
      <c r="G14" s="1442"/>
      <c r="H14" s="1442"/>
      <c r="I14" s="1442"/>
      <c r="J14" s="1191"/>
      <c r="K14" s="1192"/>
      <c r="L14" s="1191"/>
      <c r="M14" s="1191">
        <v>3</v>
      </c>
      <c r="N14" s="1191"/>
    </row>
    <row r="15" spans="2:14" ht="15" customHeight="1">
      <c r="B15" s="1946"/>
      <c r="C15" s="1441" t="s">
        <v>44</v>
      </c>
      <c r="D15" s="1442" t="s">
        <v>181</v>
      </c>
      <c r="E15" s="1442"/>
      <c r="F15" s="1442"/>
      <c r="G15" s="1442"/>
      <c r="H15" s="1442"/>
      <c r="I15" s="1442"/>
      <c r="J15" s="1191"/>
      <c r="K15" s="1192"/>
      <c r="L15" s="1191"/>
      <c r="M15" s="1191">
        <v>4</v>
      </c>
      <c r="N15" s="1191"/>
    </row>
    <row r="16" spans="2:14" ht="15" customHeight="1">
      <c r="B16" s="1946"/>
      <c r="C16" s="1441" t="s">
        <v>164</v>
      </c>
      <c r="D16" s="1442" t="s">
        <v>162</v>
      </c>
      <c r="E16" s="1442"/>
      <c r="F16" s="1442"/>
      <c r="G16" s="1442"/>
      <c r="H16" s="1442"/>
      <c r="I16" s="1442"/>
      <c r="J16" s="1191"/>
      <c r="K16" s="1192"/>
      <c r="L16" s="1191"/>
      <c r="M16" s="1191">
        <v>5</v>
      </c>
      <c r="N16" s="1191"/>
    </row>
    <row r="17" spans="2:14" ht="15" customHeight="1">
      <c r="B17" s="1946"/>
      <c r="C17" s="1441" t="s">
        <v>166</v>
      </c>
      <c r="D17" s="1442" t="s">
        <v>169</v>
      </c>
      <c r="E17" s="1442"/>
      <c r="F17" s="1442"/>
      <c r="G17" s="1442"/>
      <c r="H17" s="1442"/>
      <c r="I17" s="1442"/>
      <c r="J17" s="1191"/>
      <c r="K17" s="1192"/>
      <c r="L17" s="1191"/>
      <c r="M17" s="1191">
        <v>9</v>
      </c>
      <c r="N17" s="1191"/>
    </row>
    <row r="18" spans="2:14" ht="15" customHeight="1">
      <c r="B18" s="1946"/>
      <c r="C18" s="1441" t="s">
        <v>168</v>
      </c>
      <c r="D18" s="1442" t="s">
        <v>167</v>
      </c>
      <c r="E18" s="1442"/>
      <c r="F18" s="1442"/>
      <c r="G18" s="1442"/>
      <c r="H18" s="1442"/>
      <c r="I18" s="1442"/>
      <c r="J18" s="1191"/>
      <c r="K18" s="1192"/>
      <c r="L18" s="1191"/>
      <c r="M18" s="1191">
        <v>13</v>
      </c>
      <c r="N18" s="1191"/>
    </row>
    <row r="19" spans="2:14" ht="15" customHeight="1">
      <c r="B19" s="1946"/>
      <c r="C19" s="1441" t="s">
        <v>170</v>
      </c>
      <c r="D19" s="1442" t="s">
        <v>165</v>
      </c>
      <c r="E19" s="1442"/>
      <c r="F19" s="1442"/>
      <c r="G19" s="1442"/>
      <c r="H19" s="1442"/>
      <c r="I19" s="1442"/>
      <c r="J19" s="1191"/>
      <c r="K19" s="1192"/>
      <c r="L19" s="1191"/>
      <c r="M19" s="1191">
        <v>17</v>
      </c>
      <c r="N19" s="1191"/>
    </row>
    <row r="20" spans="2:14" ht="15" customHeight="1">
      <c r="B20" s="1946"/>
      <c r="C20" s="1441" t="s">
        <v>172</v>
      </c>
      <c r="D20" s="1442" t="s">
        <v>182</v>
      </c>
      <c r="E20" s="1442"/>
      <c r="F20" s="1442"/>
      <c r="G20" s="1442"/>
      <c r="H20" s="1442"/>
      <c r="I20" s="1442"/>
      <c r="J20" s="1191"/>
      <c r="K20" s="1192"/>
      <c r="L20" s="1191"/>
      <c r="M20" s="1191">
        <v>22</v>
      </c>
      <c r="N20" s="1191"/>
    </row>
    <row r="21" spans="2:14" ht="15" customHeight="1">
      <c r="B21" s="1946"/>
      <c r="C21" s="1441" t="s">
        <v>174</v>
      </c>
      <c r="D21" s="1442" t="s">
        <v>173</v>
      </c>
      <c r="E21" s="1442"/>
      <c r="F21" s="1442"/>
      <c r="G21" s="1442"/>
      <c r="H21" s="1442"/>
      <c r="I21" s="1442"/>
      <c r="J21" s="1191"/>
      <c r="K21" s="1192"/>
      <c r="L21" s="1191"/>
      <c r="M21" s="1191">
        <v>23</v>
      </c>
      <c r="N21" s="1191"/>
    </row>
    <row r="22" spans="2:14" ht="15" customHeight="1">
      <c r="B22" s="1946"/>
      <c r="C22" s="1441" t="s">
        <v>176</v>
      </c>
      <c r="D22" s="1442" t="s">
        <v>171</v>
      </c>
      <c r="E22" s="1442"/>
      <c r="F22" s="1442"/>
      <c r="G22" s="1442"/>
      <c r="H22" s="1442"/>
      <c r="I22" s="1442"/>
      <c r="J22" s="1191"/>
      <c r="K22" s="1192"/>
      <c r="L22" s="1191"/>
      <c r="M22" s="1191">
        <v>24</v>
      </c>
      <c r="N22" s="1191"/>
    </row>
    <row r="23" spans="2:14" ht="15" customHeight="1">
      <c r="B23" s="1946"/>
      <c r="C23" s="1441" t="s">
        <v>177</v>
      </c>
      <c r="D23" s="1442" t="s">
        <v>175</v>
      </c>
      <c r="E23" s="1442"/>
      <c r="F23" s="1442"/>
      <c r="G23" s="1442"/>
      <c r="H23" s="1442"/>
      <c r="I23" s="1442"/>
      <c r="J23" s="1191"/>
      <c r="K23" s="1192"/>
      <c r="L23" s="1191"/>
      <c r="M23" s="1191">
        <v>25</v>
      </c>
      <c r="N23" s="1191"/>
    </row>
    <row r="24" spans="2:14" ht="15" customHeight="1">
      <c r="B24" s="1946"/>
      <c r="C24" s="1441" t="s">
        <v>179</v>
      </c>
      <c r="D24" s="1442" t="s">
        <v>469</v>
      </c>
      <c r="E24" s="1442"/>
      <c r="F24" s="1442"/>
      <c r="G24" s="1442"/>
      <c r="H24" s="1442"/>
      <c r="I24" s="1442"/>
      <c r="J24" s="1191"/>
      <c r="K24" s="1192"/>
      <c r="L24" s="1191"/>
      <c r="M24" s="1191">
        <v>26</v>
      </c>
      <c r="N24" s="1191"/>
    </row>
    <row r="25" spans="2:14" ht="15" customHeight="1">
      <c r="B25" s="1946"/>
      <c r="C25" s="1441" t="s">
        <v>180</v>
      </c>
      <c r="D25" s="1442" t="s">
        <v>178</v>
      </c>
      <c r="E25" s="1442"/>
      <c r="F25" s="1442"/>
      <c r="G25" s="1442"/>
      <c r="H25" s="1442"/>
      <c r="I25" s="1442"/>
      <c r="J25" s="1191"/>
      <c r="K25" s="1192"/>
      <c r="L25" s="1191"/>
      <c r="M25" s="1191">
        <v>27</v>
      </c>
      <c r="N25" s="1191"/>
    </row>
    <row r="26" spans="2:14" ht="15" customHeight="1">
      <c r="B26" s="1946"/>
      <c r="C26" s="1441" t="s">
        <v>297</v>
      </c>
      <c r="D26" s="1442" t="s">
        <v>161</v>
      </c>
      <c r="E26" s="1442"/>
      <c r="F26" s="1442"/>
      <c r="G26" s="1442"/>
      <c r="H26" s="1442"/>
      <c r="I26" s="1442"/>
      <c r="J26" s="1191"/>
      <c r="K26" s="1192"/>
      <c r="L26" s="1191"/>
      <c r="M26" s="1191">
        <v>28</v>
      </c>
      <c r="N26" s="1191"/>
    </row>
    <row r="27" spans="2:14" ht="9.75" customHeight="1">
      <c r="B27" s="1946"/>
      <c r="C27" s="1192"/>
      <c r="D27" s="1191"/>
      <c r="E27" s="1191"/>
      <c r="F27" s="1191"/>
      <c r="G27" s="1191"/>
      <c r="H27" s="1192"/>
      <c r="I27" s="1191"/>
      <c r="J27" s="1191"/>
      <c r="K27" s="1192"/>
      <c r="L27" s="1191"/>
      <c r="M27" s="1191"/>
      <c r="N27" s="1191"/>
    </row>
    <row r="28" spans="2:15" s="207" customFormat="1" ht="15" customHeight="1">
      <c r="B28" s="1947" t="s">
        <v>138</v>
      </c>
      <c r="C28" s="1194" t="s">
        <v>183</v>
      </c>
      <c r="D28" s="1195"/>
      <c r="E28" s="1196"/>
      <c r="F28" s="1196"/>
      <c r="G28" s="1196"/>
      <c r="H28" s="1195"/>
      <c r="I28" s="1196"/>
      <c r="J28" s="1196"/>
      <c r="K28" s="1195"/>
      <c r="L28" s="1196"/>
      <c r="M28" s="1196">
        <v>29</v>
      </c>
      <c r="N28" s="1196"/>
      <c r="O28" s="2189" t="s">
        <v>410</v>
      </c>
    </row>
    <row r="29" spans="2:15" ht="7.5" customHeight="1">
      <c r="B29" s="1944"/>
      <c r="C29" s="1190"/>
      <c r="D29" s="1192"/>
      <c r="E29" s="1191"/>
      <c r="F29" s="1191"/>
      <c r="G29" s="1191"/>
      <c r="H29" s="1192"/>
      <c r="I29" s="1191"/>
      <c r="J29" s="1191"/>
      <c r="K29" s="1192"/>
      <c r="L29" s="1191"/>
      <c r="M29" s="1191"/>
      <c r="N29" s="1191"/>
      <c r="O29" s="2189" t="s">
        <v>411</v>
      </c>
    </row>
    <row r="30" spans="2:15" s="207" customFormat="1" ht="15" customHeight="1">
      <c r="B30" s="1947" t="s">
        <v>184</v>
      </c>
      <c r="C30" s="1194" t="s">
        <v>470</v>
      </c>
      <c r="D30" s="1195"/>
      <c r="E30" s="1196"/>
      <c r="F30" s="1196"/>
      <c r="G30" s="1196"/>
      <c r="H30" s="1195"/>
      <c r="I30" s="1196"/>
      <c r="J30" s="1196"/>
      <c r="K30" s="1195"/>
      <c r="L30" s="1196"/>
      <c r="M30" s="1196">
        <v>33</v>
      </c>
      <c r="N30" s="1196"/>
      <c r="O30" s="2189" t="s">
        <v>412</v>
      </c>
    </row>
    <row r="31" spans="2:15" ht="7.5" customHeight="1">
      <c r="B31" s="1944"/>
      <c r="C31" s="1190"/>
      <c r="D31" s="1192"/>
      <c r="E31" s="1191"/>
      <c r="F31" s="1191"/>
      <c r="G31" s="1191"/>
      <c r="H31" s="1192"/>
      <c r="I31" s="1191"/>
      <c r="J31" s="1191"/>
      <c r="K31" s="1192"/>
      <c r="L31" s="1191"/>
      <c r="M31" s="1191"/>
      <c r="N31" s="1191"/>
      <c r="O31" s="2190" t="s">
        <v>415</v>
      </c>
    </row>
    <row r="32" spans="2:15" s="207" customFormat="1" ht="15" customHeight="1">
      <c r="B32" s="1947" t="s">
        <v>80</v>
      </c>
      <c r="C32" s="1194" t="s">
        <v>260</v>
      </c>
      <c r="D32" s="1195"/>
      <c r="E32" s="1196"/>
      <c r="F32" s="1196"/>
      <c r="G32" s="1196"/>
      <c r="H32" s="1195"/>
      <c r="I32" s="1196"/>
      <c r="J32" s="1196"/>
      <c r="K32" s="1195"/>
      <c r="L32" s="1196"/>
      <c r="M32" s="1196">
        <v>34</v>
      </c>
      <c r="N32" s="1196"/>
      <c r="O32" s="2191" t="s">
        <v>416</v>
      </c>
    </row>
    <row r="33" spans="2:15" ht="7.5" customHeight="1">
      <c r="B33" s="1944"/>
      <c r="C33" s="1190"/>
      <c r="D33" s="1192"/>
      <c r="E33" s="1191"/>
      <c r="F33" s="1191"/>
      <c r="G33" s="1191"/>
      <c r="H33" s="1192"/>
      <c r="I33" s="1191"/>
      <c r="J33" s="1191"/>
      <c r="K33" s="1192"/>
      <c r="L33" s="1191"/>
      <c r="M33" s="1191"/>
      <c r="N33" s="1191"/>
      <c r="O33" s="2189" t="s">
        <v>413</v>
      </c>
    </row>
    <row r="34" spans="2:15" s="207" customFormat="1" ht="15" customHeight="1">
      <c r="B34" s="1947" t="s">
        <v>139</v>
      </c>
      <c r="C34" s="1194" t="s">
        <v>185</v>
      </c>
      <c r="D34" s="1195"/>
      <c r="E34" s="1196"/>
      <c r="F34" s="1196"/>
      <c r="G34" s="1196"/>
      <c r="H34" s="1195"/>
      <c r="I34" s="1196"/>
      <c r="J34" s="1196"/>
      <c r="K34" s="1195"/>
      <c r="L34" s="1196"/>
      <c r="M34" s="1196">
        <v>35</v>
      </c>
      <c r="N34" s="1196"/>
      <c r="O34" s="2189" t="s">
        <v>414</v>
      </c>
    </row>
    <row r="35" spans="2:15" ht="7.5" customHeight="1">
      <c r="B35" s="1944"/>
      <c r="C35" s="1190"/>
      <c r="D35" s="1192"/>
      <c r="E35" s="1191"/>
      <c r="F35" s="1191"/>
      <c r="G35" s="1191"/>
      <c r="H35" s="1192"/>
      <c r="I35" s="1191"/>
      <c r="J35" s="1191"/>
      <c r="K35" s="1192"/>
      <c r="L35" s="1191"/>
      <c r="M35" s="1191"/>
      <c r="N35" s="1191"/>
      <c r="O35" s="2192"/>
    </row>
    <row r="36" spans="2:15" s="207" customFormat="1" ht="15" customHeight="1">
      <c r="B36" s="1947" t="s">
        <v>140</v>
      </c>
      <c r="C36" s="1194" t="s">
        <v>261</v>
      </c>
      <c r="D36" s="1195"/>
      <c r="E36" s="1196"/>
      <c r="F36" s="1196"/>
      <c r="G36" s="1196"/>
      <c r="H36" s="1195"/>
      <c r="I36" s="1196"/>
      <c r="J36" s="1196"/>
      <c r="K36" s="1195"/>
      <c r="L36" s="1196"/>
      <c r="M36" s="1196">
        <v>36</v>
      </c>
      <c r="N36" s="1196"/>
      <c r="O36" s="2193"/>
    </row>
    <row r="37" spans="2:14" ht="7.5" customHeight="1">
      <c r="B37" s="1944"/>
      <c r="C37" s="1190"/>
      <c r="D37" s="1192"/>
      <c r="E37" s="1191"/>
      <c r="F37" s="1191"/>
      <c r="G37" s="1191"/>
      <c r="H37" s="1192"/>
      <c r="I37" s="1191"/>
      <c r="J37" s="1191"/>
      <c r="K37" s="1192"/>
      <c r="L37" s="1191"/>
      <c r="M37" s="1191"/>
      <c r="N37" s="1191"/>
    </row>
    <row r="38" spans="2:14" s="207" customFormat="1" ht="15" customHeight="1">
      <c r="B38" s="1947" t="s">
        <v>186</v>
      </c>
      <c r="C38" s="1194" t="s">
        <v>262</v>
      </c>
      <c r="D38" s="1195"/>
      <c r="E38" s="1196"/>
      <c r="F38" s="1196"/>
      <c r="G38" s="1196"/>
      <c r="H38" s="1195"/>
      <c r="I38" s="1196"/>
      <c r="J38" s="1196"/>
      <c r="K38" s="1195"/>
      <c r="L38" s="1196"/>
      <c r="M38" s="1196">
        <v>38</v>
      </c>
      <c r="N38" s="1196"/>
    </row>
    <row r="39" spans="2:14" ht="7.5" customHeight="1">
      <c r="B39" s="1944"/>
      <c r="C39" s="1190"/>
      <c r="D39" s="1192"/>
      <c r="E39" s="1191"/>
      <c r="F39" s="1191"/>
      <c r="G39" s="1191"/>
      <c r="H39" s="1192"/>
      <c r="I39" s="1191"/>
      <c r="J39" s="1191"/>
      <c r="K39" s="1192"/>
      <c r="L39" s="1191"/>
      <c r="M39" s="1191"/>
      <c r="N39" s="1191"/>
    </row>
    <row r="40" spans="2:14" s="207" customFormat="1" ht="15" customHeight="1">
      <c r="B40" s="1947" t="s">
        <v>187</v>
      </c>
      <c r="C40" s="1194" t="s">
        <v>263</v>
      </c>
      <c r="D40" s="1195"/>
      <c r="E40" s="1196"/>
      <c r="F40" s="1196"/>
      <c r="G40" s="1196"/>
      <c r="H40" s="1195"/>
      <c r="I40" s="1196"/>
      <c r="J40" s="1196"/>
      <c r="K40" s="1195"/>
      <c r="L40" s="1196"/>
      <c r="M40" s="1196">
        <v>38</v>
      </c>
      <c r="N40" s="1196"/>
    </row>
    <row r="41" spans="2:14" ht="9" customHeight="1">
      <c r="B41" s="1944"/>
      <c r="C41" s="1201"/>
      <c r="D41" s="1192"/>
      <c r="E41" s="1191"/>
      <c r="F41" s="1191"/>
      <c r="G41" s="1191"/>
      <c r="H41" s="1192"/>
      <c r="I41" s="1191"/>
      <c r="J41" s="1191"/>
      <c r="K41" s="1192"/>
      <c r="L41" s="1191"/>
      <c r="M41" s="1191"/>
      <c r="N41" s="1191"/>
    </row>
    <row r="42" spans="2:11" ht="12" customHeight="1">
      <c r="B42" s="1225"/>
      <c r="C42" s="14" t="s">
        <v>46</v>
      </c>
      <c r="D42" s="158"/>
      <c r="H42" s="158"/>
      <c r="K42" s="158"/>
    </row>
    <row r="43" spans="2:11" ht="12" customHeight="1">
      <c r="B43" s="1948"/>
      <c r="K43" s="158"/>
    </row>
    <row r="44" spans="11:15" ht="12" customHeight="1">
      <c r="K44" s="158"/>
      <c r="O44" s="865" t="s">
        <v>46</v>
      </c>
    </row>
    <row r="45" ht="12" customHeight="1">
      <c r="K45" s="158"/>
    </row>
    <row r="46" spans="2:14" ht="12" customHeight="1">
      <c r="B46" s="1945"/>
      <c r="C46" s="1191"/>
      <c r="D46" s="1191"/>
      <c r="E46" s="1191"/>
      <c r="F46" s="1191"/>
      <c r="G46" s="1191"/>
      <c r="H46" s="1191"/>
      <c r="I46" s="1191"/>
      <c r="J46" s="1191"/>
      <c r="K46" s="1192"/>
      <c r="L46" s="1191"/>
      <c r="M46" s="1191"/>
      <c r="N46" s="1191"/>
    </row>
    <row r="47" spans="2:14" ht="15" customHeight="1">
      <c r="B47" s="1946"/>
      <c r="C47" s="1201" t="s">
        <v>188</v>
      </c>
      <c r="D47" s="1191"/>
      <c r="E47" s="1191"/>
      <c r="F47" s="1191"/>
      <c r="G47" s="1191"/>
      <c r="H47" s="1191"/>
      <c r="I47" s="1191"/>
      <c r="J47" s="1191"/>
      <c r="K47" s="1192"/>
      <c r="L47" s="1191"/>
      <c r="M47" s="1191"/>
      <c r="N47" s="1191"/>
    </row>
    <row r="48" spans="2:16" ht="15" customHeight="1">
      <c r="B48" s="1945"/>
      <c r="C48" s="1191"/>
      <c r="D48" s="1191"/>
      <c r="E48" s="1191"/>
      <c r="F48" s="1191"/>
      <c r="G48" s="1191"/>
      <c r="H48" s="1191"/>
      <c r="I48" s="1191"/>
      <c r="J48" s="1191"/>
      <c r="K48" s="1192"/>
      <c r="L48" s="1191"/>
      <c r="M48" s="1191"/>
      <c r="N48" s="1191"/>
      <c r="P48" s="14" t="s">
        <v>46</v>
      </c>
    </row>
    <row r="49" spans="2:14" ht="13.5" customHeight="1">
      <c r="B49" s="1946"/>
      <c r="C49" s="1202" t="s">
        <v>199</v>
      </c>
      <c r="D49" s="1191" t="s">
        <v>189</v>
      </c>
      <c r="E49" s="1191"/>
      <c r="F49" s="1191"/>
      <c r="G49" s="1191"/>
      <c r="H49" s="1191"/>
      <c r="I49" s="1191"/>
      <c r="J49" s="1191"/>
      <c r="K49" s="1192"/>
      <c r="L49" s="1191"/>
      <c r="M49" s="1191"/>
      <c r="N49" s="1191"/>
    </row>
    <row r="50" spans="2:14" ht="13.5" customHeight="1">
      <c r="B50" s="1946"/>
      <c r="C50" s="1202" t="s">
        <v>199</v>
      </c>
      <c r="D50" s="1191" t="s">
        <v>206</v>
      </c>
      <c r="E50" s="1191"/>
      <c r="F50" s="1191"/>
      <c r="G50" s="1191"/>
      <c r="H50" s="1191"/>
      <c r="I50" s="1191"/>
      <c r="J50" s="1191"/>
      <c r="K50" s="1192"/>
      <c r="L50" s="1191"/>
      <c r="M50" s="1191"/>
      <c r="N50" s="1191"/>
    </row>
    <row r="51" spans="2:14" ht="14.25">
      <c r="B51" s="1945"/>
      <c r="C51" s="1202" t="s">
        <v>199</v>
      </c>
      <c r="D51" s="1191" t="s">
        <v>471</v>
      </c>
      <c r="E51" s="1191"/>
      <c r="F51" s="1191"/>
      <c r="G51" s="1191"/>
      <c r="H51" s="1191"/>
      <c r="I51" s="1191"/>
      <c r="J51" s="1191"/>
      <c r="K51" s="1192"/>
      <c r="L51" s="1191"/>
      <c r="M51" s="1191"/>
      <c r="N51" s="1191"/>
    </row>
    <row r="52" spans="2:14" ht="14.25">
      <c r="B52" s="1945"/>
      <c r="C52" s="1202"/>
      <c r="D52" s="1191" t="s">
        <v>472</v>
      </c>
      <c r="E52" s="1191"/>
      <c r="F52" s="1191"/>
      <c r="G52" s="1191"/>
      <c r="H52" s="1191"/>
      <c r="I52" s="1191"/>
      <c r="J52" s="1191"/>
      <c r="K52" s="1192"/>
      <c r="L52" s="1191"/>
      <c r="M52" s="1191"/>
      <c r="N52" s="1191"/>
    </row>
    <row r="53" spans="2:14" ht="14.25">
      <c r="B53" s="1945"/>
      <c r="C53" s="1191"/>
      <c r="D53" s="1191"/>
      <c r="E53" s="1191"/>
      <c r="F53" s="1191"/>
      <c r="G53" s="1191"/>
      <c r="H53" s="1191"/>
      <c r="I53" s="1191"/>
      <c r="J53" s="1191"/>
      <c r="K53" s="1192"/>
      <c r="L53" s="1191"/>
      <c r="M53" s="1191"/>
      <c r="N53" s="1191"/>
    </row>
    <row r="54" spans="2:14" ht="14.25">
      <c r="B54" s="1946"/>
      <c r="C54" s="1201" t="s">
        <v>190</v>
      </c>
      <c r="D54" s="1191"/>
      <c r="E54" s="1191"/>
      <c r="F54" s="1191"/>
      <c r="G54" s="1191"/>
      <c r="H54" s="1191"/>
      <c r="I54" s="1191"/>
      <c r="J54" s="1191"/>
      <c r="K54" s="1192"/>
      <c r="L54" s="1191"/>
      <c r="M54" s="1191"/>
      <c r="N54" s="1191"/>
    </row>
    <row r="55" spans="2:14" ht="14.25">
      <c r="B55" s="1945"/>
      <c r="C55" s="1191"/>
      <c r="D55" s="1191"/>
      <c r="E55" s="1191"/>
      <c r="F55" s="1191"/>
      <c r="G55" s="1191"/>
      <c r="H55" s="1191"/>
      <c r="I55" s="1191"/>
      <c r="J55" s="1191"/>
      <c r="K55" s="1192"/>
      <c r="L55" s="1191"/>
      <c r="M55" s="1191"/>
      <c r="N55" s="1191"/>
    </row>
    <row r="56" spans="2:14" ht="14.25">
      <c r="B56" s="1946"/>
      <c r="C56" s="1191"/>
      <c r="D56" s="1191" t="s">
        <v>191</v>
      </c>
      <c r="E56" s="1192"/>
      <c r="F56" s="1191"/>
      <c r="G56" s="1191"/>
      <c r="H56" s="1191"/>
      <c r="I56" s="1191"/>
      <c r="J56" s="1191"/>
      <c r="K56" s="1192"/>
      <c r="L56" s="1191"/>
      <c r="M56" s="1191"/>
      <c r="N56" s="1191"/>
    </row>
    <row r="57" spans="2:14" ht="15" customHeight="1">
      <c r="B57" s="1946"/>
      <c r="C57" s="1191"/>
      <c r="D57" s="1191" t="s">
        <v>459</v>
      </c>
      <c r="E57" s="1192"/>
      <c r="F57" s="1191"/>
      <c r="G57" s="1191"/>
      <c r="H57" s="1191"/>
      <c r="I57" s="1191"/>
      <c r="J57" s="1191"/>
      <c r="K57" s="1192"/>
      <c r="L57" s="1191"/>
      <c r="M57" s="1191"/>
      <c r="N57" s="1191"/>
    </row>
    <row r="58" spans="2:14" ht="14.25">
      <c r="B58" s="1945"/>
      <c r="C58" s="1191"/>
      <c r="D58" s="1191" t="s">
        <v>460</v>
      </c>
      <c r="E58" s="1191"/>
      <c r="F58" s="1191"/>
      <c r="G58" s="1191"/>
      <c r="H58" s="1191"/>
      <c r="I58" s="1191"/>
      <c r="J58" s="1191"/>
      <c r="K58" s="1192"/>
      <c r="L58" s="1191"/>
      <c r="M58" s="1191"/>
      <c r="N58" s="1191"/>
    </row>
    <row r="59" spans="2:14" ht="14.25">
      <c r="B59" s="1945"/>
      <c r="C59" s="1191"/>
      <c r="D59" s="1191"/>
      <c r="E59" s="1191"/>
      <c r="F59" s="1191"/>
      <c r="G59" s="1191"/>
      <c r="H59" s="1191"/>
      <c r="I59" s="1191"/>
      <c r="J59" s="1191"/>
      <c r="K59" s="1192"/>
      <c r="L59" s="1191"/>
      <c r="M59" s="1191"/>
      <c r="N59" s="1191"/>
    </row>
    <row r="60" spans="2:14" ht="14.25">
      <c r="B60" s="1946"/>
      <c r="C60" s="1201" t="s">
        <v>192</v>
      </c>
      <c r="D60" s="1192"/>
      <c r="E60" s="1191" t="s">
        <v>396</v>
      </c>
      <c r="F60" s="1191"/>
      <c r="G60" s="1191"/>
      <c r="H60" s="1191"/>
      <c r="I60" s="1191"/>
      <c r="J60" s="1191"/>
      <c r="K60" s="1192"/>
      <c r="L60" s="1191"/>
      <c r="M60" s="1191"/>
      <c r="N60" s="1191"/>
    </row>
    <row r="61" spans="2:14" ht="14.25">
      <c r="B61" s="1945"/>
      <c r="C61" s="1191"/>
      <c r="D61" s="1191"/>
      <c r="E61" s="1191"/>
      <c r="F61" s="1191"/>
      <c r="G61" s="1191"/>
      <c r="H61" s="1191"/>
      <c r="I61" s="1191"/>
      <c r="J61" s="1191"/>
      <c r="K61" s="1192"/>
      <c r="L61" s="1191"/>
      <c r="M61" s="1191"/>
      <c r="N61" s="1191"/>
    </row>
    <row r="62" spans="2:14" ht="14.25">
      <c r="B62" s="1945"/>
      <c r="C62" s="1191"/>
      <c r="D62" s="1191"/>
      <c r="E62" s="1191"/>
      <c r="F62" s="1191"/>
      <c r="G62" s="1191"/>
      <c r="H62" s="1191"/>
      <c r="I62" s="1191"/>
      <c r="J62" s="1191"/>
      <c r="K62" s="1192"/>
      <c r="L62" s="1191"/>
      <c r="M62" s="1191"/>
      <c r="N62" s="1191"/>
    </row>
    <row r="63" spans="2:14" ht="14.25">
      <c r="B63" s="1945"/>
      <c r="C63" s="1203" t="s">
        <v>370</v>
      </c>
      <c r="D63" s="1192"/>
      <c r="E63" s="1191"/>
      <c r="F63" s="1191"/>
      <c r="G63" s="1191"/>
      <c r="H63" s="1191"/>
      <c r="I63" s="1191"/>
      <c r="J63" s="1191"/>
      <c r="K63" s="1192"/>
      <c r="L63" s="1191"/>
      <c r="M63" s="1191"/>
      <c r="N63" s="1191"/>
    </row>
    <row r="64" spans="2:14" ht="14.25">
      <c r="B64" s="1945"/>
      <c r="C64" s="1191"/>
      <c r="D64" s="1192"/>
      <c r="E64" s="1191"/>
      <c r="F64" s="1191"/>
      <c r="G64" s="1191"/>
      <c r="H64" s="1191"/>
      <c r="I64" s="1191"/>
      <c r="J64" s="1191"/>
      <c r="K64" s="1192"/>
      <c r="L64" s="1191"/>
      <c r="M64" s="1191"/>
      <c r="N64" s="1191"/>
    </row>
    <row r="65" spans="2:14" ht="14.25">
      <c r="B65" s="1945"/>
      <c r="C65" s="1191"/>
      <c r="D65" s="1192"/>
      <c r="E65" s="1191"/>
      <c r="F65" s="1191"/>
      <c r="G65" s="1191"/>
      <c r="H65" s="1191"/>
      <c r="I65" s="1191"/>
      <c r="J65" s="1191"/>
      <c r="K65" s="1192"/>
      <c r="L65" s="1191"/>
      <c r="M65" s="1191"/>
      <c r="N65" s="1191"/>
    </row>
    <row r="66" spans="2:14" ht="14.25">
      <c r="B66" s="1945"/>
      <c r="C66" s="1191"/>
      <c r="D66" s="1192"/>
      <c r="E66" s="1191"/>
      <c r="F66" s="1191"/>
      <c r="G66" s="1191"/>
      <c r="H66" s="1191"/>
      <c r="I66" s="1191"/>
      <c r="J66" s="1191"/>
      <c r="K66" s="1192"/>
      <c r="L66" s="1191"/>
      <c r="M66" s="1191"/>
      <c r="N66" s="1191"/>
    </row>
    <row r="67" spans="2:14" ht="14.25">
      <c r="B67" s="1945"/>
      <c r="C67" s="1191"/>
      <c r="D67" s="1192"/>
      <c r="E67" s="1191"/>
      <c r="F67" s="1191"/>
      <c r="G67" s="1191"/>
      <c r="H67" s="1191"/>
      <c r="I67" s="1191"/>
      <c r="J67" s="1191"/>
      <c r="K67" s="1192"/>
      <c r="L67" s="1191"/>
      <c r="M67" s="1191"/>
      <c r="N67" s="1191"/>
    </row>
    <row r="68" spans="2:14" ht="14.25">
      <c r="B68" s="1945"/>
      <c r="C68" s="1191"/>
      <c r="D68" s="1192"/>
      <c r="E68" s="1192"/>
      <c r="F68" s="1191"/>
      <c r="G68" s="1191"/>
      <c r="H68" s="1191"/>
      <c r="I68" s="1191"/>
      <c r="J68" s="1191"/>
      <c r="K68" s="1192"/>
      <c r="L68" s="1191"/>
      <c r="M68" s="1191"/>
      <c r="N68" s="1191"/>
    </row>
    <row r="69" ht="14.25">
      <c r="D69" s="158"/>
    </row>
    <row r="73" ht="12.75">
      <c r="O73" s="805"/>
    </row>
    <row r="74" ht="12.75">
      <c r="O74" s="751" t="str">
        <f>Deckblatt!N29</f>
        <v>Redaktion: BMELV - Referat 425, Tel.: 0228/529 4177 oder -3885</v>
      </c>
    </row>
  </sheetData>
  <mergeCells count="4">
    <mergeCell ref="A6:O6"/>
    <mergeCell ref="A7:O7"/>
    <mergeCell ref="A4:O4"/>
    <mergeCell ref="B8:N8"/>
  </mergeCells>
  <printOptions horizontalCentered="1"/>
  <pageMargins left="0.2755905511811024" right="0.1968503937007874" top="0.37" bottom="0.4" header="0.21" footer="0.22"/>
  <pageSetup fitToHeight="2" horizontalDpi="600" verticalDpi="600" orientation="landscape" paperSize="9" r:id="rId2"/>
  <headerFooter alignWithMargins="0">
    <oddFooter>&amp;R&amp;10
&amp;12
...</oddFooter>
  </headerFooter>
  <rowBreaks count="1" manualBreakCount="1">
    <brk id="42" max="1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AZ106"/>
  <sheetViews>
    <sheetView workbookViewId="0" topLeftCell="A3">
      <selection activeCell="B11" sqref="B11:M28"/>
    </sheetView>
  </sheetViews>
  <sheetFormatPr defaultColWidth="11.421875" defaultRowHeight="15"/>
  <cols>
    <col min="1" max="1" width="7.7109375" style="14" customWidth="1"/>
    <col min="2" max="13" width="10.7109375" style="14" customWidth="1"/>
    <col min="14" max="14" width="3.140625" style="14" customWidth="1"/>
    <col min="15" max="15" width="3.140625" style="1165" customWidth="1"/>
    <col min="16" max="16384" width="11.421875" style="14" customWidth="1"/>
  </cols>
  <sheetData>
    <row r="1" spans="1:26" ht="24.75" customHeight="1">
      <c r="A1" s="2804" t="str">
        <f>'C. Prüf.i.d.berufl. Fortbildung'!A3:B3</f>
        <v>BMELV - Referat 425</v>
      </c>
      <c r="B1" s="2804"/>
      <c r="C1" s="154"/>
      <c r="D1" s="2674" t="s">
        <v>451</v>
      </c>
      <c r="E1" s="2756"/>
      <c r="F1" s="2756"/>
      <c r="G1" s="2756"/>
      <c r="H1" s="2756"/>
      <c r="I1" s="2756"/>
      <c r="J1" s="2756"/>
      <c r="K1" s="156"/>
      <c r="M1" s="439" t="str">
        <f>Inhaltsverzeichnis!$O$1</f>
        <v>Mai 2007</v>
      </c>
      <c r="N1" s="733"/>
      <c r="O1" s="2155"/>
      <c r="P1" s="2072"/>
      <c r="Q1" s="154"/>
      <c r="R1" s="154"/>
      <c r="S1" s="154"/>
      <c r="T1" s="154"/>
      <c r="U1" s="154"/>
      <c r="V1" s="155"/>
      <c r="W1" s="154"/>
      <c r="X1" s="154"/>
      <c r="Z1" s="157" t="s">
        <v>227</v>
      </c>
    </row>
    <row r="2" spans="1:14" ht="27.75" customHeight="1">
      <c r="A2" s="2808" t="s">
        <v>407</v>
      </c>
      <c r="B2" s="2808"/>
      <c r="C2" s="2808"/>
      <c r="D2" s="2808"/>
      <c r="E2" s="2808"/>
      <c r="F2" s="2808"/>
      <c r="G2" s="2808"/>
      <c r="H2" s="2808"/>
      <c r="I2" s="2808"/>
      <c r="J2" s="2808"/>
      <c r="K2" s="2808"/>
      <c r="L2" s="2808"/>
      <c r="M2" s="2808"/>
      <c r="N2" s="732"/>
    </row>
    <row r="3" spans="1:14" ht="15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8" customHeight="1">
      <c r="A4" s="1811"/>
      <c r="B4" s="2813" t="s">
        <v>406</v>
      </c>
      <c r="C4" s="2814"/>
      <c r="D4" s="2815"/>
      <c r="E4" s="2805" t="s">
        <v>454</v>
      </c>
      <c r="F4" s="2806"/>
      <c r="G4" s="2806"/>
      <c r="H4" s="2806"/>
      <c r="I4" s="2806"/>
      <c r="J4" s="2806"/>
      <c r="K4" s="2806"/>
      <c r="L4" s="2806"/>
      <c r="M4" s="2807"/>
      <c r="N4" s="35"/>
    </row>
    <row r="5" spans="1:17" ht="12" customHeight="1">
      <c r="A5" s="1563"/>
      <c r="B5" s="2816"/>
      <c r="C5" s="2817"/>
      <c r="D5" s="2818"/>
      <c r="E5" s="735"/>
      <c r="F5" s="390"/>
      <c r="G5" s="453" t="s">
        <v>10</v>
      </c>
      <c r="H5" s="736"/>
      <c r="I5" s="737"/>
      <c r="J5" s="390"/>
      <c r="K5" s="372"/>
      <c r="L5" s="512"/>
      <c r="M5" s="1935"/>
      <c r="N5" s="35"/>
      <c r="Q5" s="14" t="s">
        <v>46</v>
      </c>
    </row>
    <row r="6" spans="1:16" ht="12" customHeight="1">
      <c r="A6" s="1563"/>
      <c r="B6" s="2819"/>
      <c r="C6" s="2820"/>
      <c r="D6" s="2821"/>
      <c r="E6" s="92" t="s">
        <v>14</v>
      </c>
      <c r="F6" s="384"/>
      <c r="G6" s="396" t="s">
        <v>15</v>
      </c>
      <c r="H6" s="396" t="s">
        <v>16</v>
      </c>
      <c r="I6" s="396" t="s">
        <v>455</v>
      </c>
      <c r="J6" s="384"/>
      <c r="K6" s="444" t="s">
        <v>17</v>
      </c>
      <c r="L6" s="510"/>
      <c r="M6" s="1936" t="s">
        <v>32</v>
      </c>
      <c r="N6" s="89"/>
      <c r="P6" s="242" t="s">
        <v>248</v>
      </c>
    </row>
    <row r="7" spans="1:52" ht="12" customHeight="1">
      <c r="A7" s="1680" t="s">
        <v>53</v>
      </c>
      <c r="B7" s="2810" t="s">
        <v>18</v>
      </c>
      <c r="C7" s="2809" t="s">
        <v>144</v>
      </c>
      <c r="D7" s="2809" t="s">
        <v>145</v>
      </c>
      <c r="E7" s="92" t="s">
        <v>26</v>
      </c>
      <c r="F7" s="374" t="s">
        <v>26</v>
      </c>
      <c r="G7" s="396" t="s">
        <v>27</v>
      </c>
      <c r="H7" s="396" t="s">
        <v>28</v>
      </c>
      <c r="I7" s="396" t="s">
        <v>29</v>
      </c>
      <c r="J7" s="374" t="s">
        <v>30</v>
      </c>
      <c r="K7" s="444" t="s">
        <v>31</v>
      </c>
      <c r="L7" s="392" t="s">
        <v>11</v>
      </c>
      <c r="M7" s="1875" t="s">
        <v>43</v>
      </c>
      <c r="N7" s="92"/>
      <c r="P7" s="242" t="s">
        <v>249</v>
      </c>
      <c r="AD7" s="159" t="s">
        <v>226</v>
      </c>
      <c r="AE7" s="153"/>
      <c r="AF7" s="154"/>
      <c r="AG7" s="154"/>
      <c r="AH7" s="154"/>
      <c r="AI7" s="154"/>
      <c r="AJ7" s="154"/>
      <c r="AK7" s="154"/>
      <c r="AL7" s="155"/>
      <c r="AM7" s="155"/>
      <c r="AN7" s="156"/>
      <c r="AO7" s="154"/>
      <c r="AP7" s="154"/>
      <c r="AQ7" s="154"/>
      <c r="AR7" s="154"/>
      <c r="AS7" s="154"/>
      <c r="AT7" s="154"/>
      <c r="AU7" s="154"/>
      <c r="AV7" s="154"/>
      <c r="AW7" s="155"/>
      <c r="AX7" s="154"/>
      <c r="AY7" s="154"/>
      <c r="AZ7" s="157" t="s">
        <v>227</v>
      </c>
    </row>
    <row r="8" spans="1:16" ht="12" customHeight="1">
      <c r="A8" s="1563"/>
      <c r="B8" s="2811"/>
      <c r="C8" s="2809"/>
      <c r="D8" s="2809"/>
      <c r="E8" s="92" t="s">
        <v>289</v>
      </c>
      <c r="F8" s="374" t="s">
        <v>201</v>
      </c>
      <c r="G8" s="396" t="s">
        <v>202</v>
      </c>
      <c r="H8" s="396" t="s">
        <v>290</v>
      </c>
      <c r="I8" s="396" t="s">
        <v>456</v>
      </c>
      <c r="J8" s="374" t="s">
        <v>42</v>
      </c>
      <c r="K8" s="444" t="s">
        <v>457</v>
      </c>
      <c r="L8" s="392"/>
      <c r="M8" s="1875"/>
      <c r="N8" s="92"/>
      <c r="P8" s="242"/>
    </row>
    <row r="9" spans="1:14" ht="6" customHeight="1">
      <c r="A9" s="1684"/>
      <c r="B9" s="2812"/>
      <c r="C9" s="2809"/>
      <c r="D9" s="2809"/>
      <c r="E9" s="89"/>
      <c r="F9" s="389"/>
      <c r="G9" s="738"/>
      <c r="H9" s="738"/>
      <c r="I9" s="739"/>
      <c r="J9" s="389"/>
      <c r="K9" s="738"/>
      <c r="L9" s="510"/>
      <c r="M9" s="1937"/>
      <c r="N9" s="35"/>
    </row>
    <row r="10" spans="1:14" ht="3" customHeight="1">
      <c r="A10" s="1938"/>
      <c r="B10" s="443"/>
      <c r="C10" s="446"/>
      <c r="D10" s="748"/>
      <c r="E10" s="1949"/>
      <c r="F10" s="1950"/>
      <c r="G10" s="1949"/>
      <c r="H10" s="740"/>
      <c r="I10" s="1949"/>
      <c r="J10" s="740"/>
      <c r="K10" s="1949"/>
      <c r="L10" s="741"/>
      <c r="M10" s="1939"/>
      <c r="N10" s="747"/>
    </row>
    <row r="11" spans="1:16" ht="12.75" customHeight="1">
      <c r="A11" s="1783" t="s">
        <v>54</v>
      </c>
      <c r="B11" s="2367">
        <v>1623</v>
      </c>
      <c r="C11" s="2368">
        <v>1232</v>
      </c>
      <c r="D11" s="2368">
        <v>391</v>
      </c>
      <c r="E11" s="2368">
        <v>99</v>
      </c>
      <c r="F11" s="2368">
        <v>710</v>
      </c>
      <c r="G11" s="2368">
        <v>533</v>
      </c>
      <c r="H11" s="2368">
        <v>177</v>
      </c>
      <c r="I11" s="2368">
        <v>3</v>
      </c>
      <c r="J11" s="2368">
        <v>11</v>
      </c>
      <c r="K11" s="2368">
        <v>19</v>
      </c>
      <c r="L11" s="2368">
        <v>21</v>
      </c>
      <c r="M11" s="2369">
        <v>50</v>
      </c>
      <c r="N11" s="1475"/>
      <c r="O11" s="1301"/>
      <c r="P11" s="160">
        <f>SUM(C11:D11)</f>
        <v>1623</v>
      </c>
    </row>
    <row r="12" spans="1:16" ht="12.75" customHeight="1">
      <c r="A12" s="1783" t="s">
        <v>55</v>
      </c>
      <c r="B12" s="2367">
        <v>2123</v>
      </c>
      <c r="C12" s="2368">
        <v>1640</v>
      </c>
      <c r="D12" s="2368">
        <v>483</v>
      </c>
      <c r="E12" s="2368">
        <v>169</v>
      </c>
      <c r="F12" s="2368">
        <v>820</v>
      </c>
      <c r="G12" s="2368">
        <v>383</v>
      </c>
      <c r="H12" s="2368">
        <v>108</v>
      </c>
      <c r="I12" s="2368">
        <v>606</v>
      </c>
      <c r="J12" s="2368">
        <v>18</v>
      </c>
      <c r="K12" s="2368">
        <v>19</v>
      </c>
      <c r="L12" s="2368">
        <v>0</v>
      </c>
      <c r="M12" s="2369">
        <v>0</v>
      </c>
      <c r="N12" s="1475"/>
      <c r="O12" s="1301"/>
      <c r="P12" s="160">
        <f aca="true" t="shared" si="0" ref="P12:P26">SUM(C12:D12)</f>
        <v>2123</v>
      </c>
    </row>
    <row r="13" spans="1:19" ht="12.75" customHeight="1">
      <c r="A13" s="1783" t="s">
        <v>56</v>
      </c>
      <c r="B13" s="2367">
        <v>438</v>
      </c>
      <c r="C13" s="2368">
        <v>346</v>
      </c>
      <c r="D13" s="2368">
        <v>92</v>
      </c>
      <c r="E13" s="2368">
        <v>47</v>
      </c>
      <c r="F13" s="2368">
        <v>178</v>
      </c>
      <c r="G13" s="2368">
        <v>162</v>
      </c>
      <c r="H13" s="2368">
        <v>25</v>
      </c>
      <c r="I13" s="2368">
        <v>0</v>
      </c>
      <c r="J13" s="2368">
        <v>1</v>
      </c>
      <c r="K13" s="2368">
        <v>0</v>
      </c>
      <c r="L13" s="2368">
        <v>0</v>
      </c>
      <c r="M13" s="2369">
        <v>25</v>
      </c>
      <c r="N13" s="1475"/>
      <c r="O13" s="1301"/>
      <c r="P13" s="160">
        <f t="shared" si="0"/>
        <v>438</v>
      </c>
      <c r="S13" s="161"/>
    </row>
    <row r="14" spans="1:16" ht="12.75" customHeight="1">
      <c r="A14" s="1783" t="s">
        <v>57</v>
      </c>
      <c r="B14" s="2367">
        <v>972</v>
      </c>
      <c r="C14" s="2368">
        <v>709</v>
      </c>
      <c r="D14" s="2368">
        <v>263</v>
      </c>
      <c r="E14" s="2368">
        <v>32</v>
      </c>
      <c r="F14" s="2368">
        <v>241</v>
      </c>
      <c r="G14" s="2368">
        <v>342</v>
      </c>
      <c r="H14" s="2368">
        <v>52</v>
      </c>
      <c r="I14" s="2368">
        <v>6</v>
      </c>
      <c r="J14" s="2368">
        <v>11</v>
      </c>
      <c r="K14" s="2368">
        <v>257</v>
      </c>
      <c r="L14" s="2368">
        <v>22</v>
      </c>
      <c r="M14" s="2369">
        <v>9</v>
      </c>
      <c r="N14" s="1475"/>
      <c r="O14" s="1301"/>
      <c r="P14" s="160">
        <f t="shared" si="0"/>
        <v>972</v>
      </c>
    </row>
    <row r="15" spans="1:16" s="162" customFormat="1" ht="21.75" customHeight="1">
      <c r="A15" s="1940" t="s">
        <v>58</v>
      </c>
      <c r="B15" s="2367">
        <v>49</v>
      </c>
      <c r="C15" s="2370">
        <v>37</v>
      </c>
      <c r="D15" s="2370">
        <v>12</v>
      </c>
      <c r="E15" s="2370">
        <v>9</v>
      </c>
      <c r="F15" s="2370">
        <v>15</v>
      </c>
      <c r="G15" s="2370">
        <v>19</v>
      </c>
      <c r="H15" s="2370">
        <v>4</v>
      </c>
      <c r="I15" s="2370">
        <v>0</v>
      </c>
      <c r="J15" s="2370">
        <v>0</v>
      </c>
      <c r="K15" s="2370">
        <v>1</v>
      </c>
      <c r="L15" s="2370">
        <v>1</v>
      </c>
      <c r="M15" s="2371">
        <v>0</v>
      </c>
      <c r="N15" s="1475"/>
      <c r="O15" s="1301"/>
      <c r="P15" s="160">
        <f t="shared" si="0"/>
        <v>49</v>
      </c>
    </row>
    <row r="16" spans="1:16" ht="12.75" customHeight="1">
      <c r="A16" s="1783" t="s">
        <v>59</v>
      </c>
      <c r="B16" s="2367">
        <v>217</v>
      </c>
      <c r="C16" s="2368">
        <v>170</v>
      </c>
      <c r="D16" s="2368">
        <v>47</v>
      </c>
      <c r="E16" s="2368">
        <v>19</v>
      </c>
      <c r="F16" s="2368">
        <v>117</v>
      </c>
      <c r="G16" s="2368">
        <v>61</v>
      </c>
      <c r="H16" s="2368">
        <v>17</v>
      </c>
      <c r="I16" s="2368">
        <v>0</v>
      </c>
      <c r="J16" s="2368">
        <v>0</v>
      </c>
      <c r="K16" s="2368">
        <v>3</v>
      </c>
      <c r="L16" s="2368">
        <v>0</v>
      </c>
      <c r="M16" s="2369">
        <v>0</v>
      </c>
      <c r="N16" s="1475"/>
      <c r="O16" s="1301"/>
      <c r="P16" s="160">
        <f t="shared" si="0"/>
        <v>217</v>
      </c>
    </row>
    <row r="17" spans="1:16" ht="12.75" customHeight="1">
      <c r="A17" s="1783" t="s">
        <v>60</v>
      </c>
      <c r="B17" s="2367">
        <v>732</v>
      </c>
      <c r="C17" s="2368">
        <v>565</v>
      </c>
      <c r="D17" s="2368">
        <v>167</v>
      </c>
      <c r="E17" s="2368">
        <v>21</v>
      </c>
      <c r="F17" s="2368">
        <v>315</v>
      </c>
      <c r="G17" s="2368">
        <v>241</v>
      </c>
      <c r="H17" s="2368">
        <v>93</v>
      </c>
      <c r="I17" s="2368">
        <v>2</v>
      </c>
      <c r="J17" s="2368">
        <v>1</v>
      </c>
      <c r="K17" s="2368">
        <v>0</v>
      </c>
      <c r="L17" s="2368">
        <v>15</v>
      </c>
      <c r="M17" s="2369">
        <v>44</v>
      </c>
      <c r="N17" s="1475"/>
      <c r="O17" s="1301"/>
      <c r="P17" s="160">
        <f t="shared" si="0"/>
        <v>732</v>
      </c>
    </row>
    <row r="18" spans="1:16" ht="12.75" customHeight="1">
      <c r="A18" s="1783" t="s">
        <v>61</v>
      </c>
      <c r="B18" s="2367">
        <v>668</v>
      </c>
      <c r="C18" s="2368">
        <v>556</v>
      </c>
      <c r="D18" s="2368">
        <v>112</v>
      </c>
      <c r="E18" s="2368">
        <v>113</v>
      </c>
      <c r="F18" s="2368">
        <v>226</v>
      </c>
      <c r="G18" s="2368">
        <v>275</v>
      </c>
      <c r="H18" s="2368">
        <v>20</v>
      </c>
      <c r="I18" s="2368">
        <v>0</v>
      </c>
      <c r="J18" s="2368">
        <v>0</v>
      </c>
      <c r="K18" s="2368">
        <v>32</v>
      </c>
      <c r="L18" s="2368">
        <v>2</v>
      </c>
      <c r="M18" s="2369">
        <v>0</v>
      </c>
      <c r="N18" s="1475"/>
      <c r="O18" s="1301"/>
      <c r="P18" s="160">
        <f t="shared" si="0"/>
        <v>668</v>
      </c>
    </row>
    <row r="19" spans="1:16" ht="21.75" customHeight="1">
      <c r="A19" s="1783" t="s">
        <v>62</v>
      </c>
      <c r="B19" s="2367">
        <v>1948</v>
      </c>
      <c r="C19" s="2368">
        <v>1528</v>
      </c>
      <c r="D19" s="2368">
        <v>420</v>
      </c>
      <c r="E19" s="2368">
        <v>134</v>
      </c>
      <c r="F19" s="2368">
        <v>361</v>
      </c>
      <c r="G19" s="2368">
        <v>417</v>
      </c>
      <c r="H19" s="2368">
        <v>250</v>
      </c>
      <c r="I19" s="2368">
        <v>533</v>
      </c>
      <c r="J19" s="2368">
        <v>21</v>
      </c>
      <c r="K19" s="2368">
        <v>34</v>
      </c>
      <c r="L19" s="2368">
        <v>185</v>
      </c>
      <c r="M19" s="2369">
        <v>13</v>
      </c>
      <c r="N19" s="1475"/>
      <c r="O19" s="1301"/>
      <c r="P19" s="160">
        <f t="shared" si="0"/>
        <v>1948</v>
      </c>
    </row>
    <row r="20" spans="1:16" s="162" customFormat="1" ht="12.75" customHeight="1">
      <c r="A20" s="1786" t="s">
        <v>63</v>
      </c>
      <c r="B20" s="2367">
        <v>2500</v>
      </c>
      <c r="C20" s="2368">
        <v>2040</v>
      </c>
      <c r="D20" s="2368">
        <v>460</v>
      </c>
      <c r="E20" s="2368">
        <v>251</v>
      </c>
      <c r="F20" s="2368">
        <v>865</v>
      </c>
      <c r="G20" s="2368">
        <v>974</v>
      </c>
      <c r="H20" s="2368">
        <v>345</v>
      </c>
      <c r="I20" s="2368">
        <v>17</v>
      </c>
      <c r="J20" s="2368">
        <v>7</v>
      </c>
      <c r="K20" s="2368">
        <v>25</v>
      </c>
      <c r="L20" s="2368">
        <v>15</v>
      </c>
      <c r="M20" s="2369">
        <v>1</v>
      </c>
      <c r="N20" s="1475"/>
      <c r="O20" s="1301"/>
      <c r="P20" s="160">
        <f t="shared" si="0"/>
        <v>2500</v>
      </c>
    </row>
    <row r="21" spans="1:16" ht="12.75" customHeight="1">
      <c r="A21" s="1783" t="s">
        <v>64</v>
      </c>
      <c r="B21" s="2367">
        <v>749</v>
      </c>
      <c r="C21" s="2368">
        <v>587</v>
      </c>
      <c r="D21" s="2368">
        <v>162</v>
      </c>
      <c r="E21" s="2368">
        <v>25</v>
      </c>
      <c r="F21" s="2368">
        <v>310</v>
      </c>
      <c r="G21" s="2368">
        <v>256</v>
      </c>
      <c r="H21" s="2368">
        <v>91</v>
      </c>
      <c r="I21" s="2368">
        <v>14</v>
      </c>
      <c r="J21" s="2368">
        <v>30</v>
      </c>
      <c r="K21" s="2368">
        <v>10</v>
      </c>
      <c r="L21" s="2368">
        <v>10</v>
      </c>
      <c r="M21" s="2369">
        <v>3</v>
      </c>
      <c r="N21" s="1475"/>
      <c r="O21" s="1301"/>
      <c r="P21" s="160">
        <f t="shared" si="0"/>
        <v>749</v>
      </c>
    </row>
    <row r="22" spans="1:16" s="1161" customFormat="1" ht="12.75" customHeight="1">
      <c r="A22" s="1770" t="s">
        <v>65</v>
      </c>
      <c r="B22" s="2372">
        <v>180</v>
      </c>
      <c r="C22" s="2373">
        <v>132</v>
      </c>
      <c r="D22" s="2373">
        <v>48</v>
      </c>
      <c r="E22" s="2373">
        <v>42</v>
      </c>
      <c r="F22" s="2373">
        <v>64</v>
      </c>
      <c r="G22" s="2373">
        <v>35</v>
      </c>
      <c r="H22" s="2373">
        <v>6</v>
      </c>
      <c r="I22" s="2373">
        <v>0</v>
      </c>
      <c r="J22" s="2373">
        <v>0</v>
      </c>
      <c r="K22" s="2373">
        <v>0</v>
      </c>
      <c r="L22" s="2373">
        <v>10</v>
      </c>
      <c r="M22" s="2374">
        <v>23</v>
      </c>
      <c r="N22" s="1475"/>
      <c r="O22" s="1475"/>
      <c r="P22" s="1476">
        <f t="shared" si="0"/>
        <v>180</v>
      </c>
    </row>
    <row r="23" spans="1:16" ht="21.75" customHeight="1">
      <c r="A23" s="1783" t="s">
        <v>75</v>
      </c>
      <c r="B23" s="2367">
        <v>1449</v>
      </c>
      <c r="C23" s="2368">
        <v>1043</v>
      </c>
      <c r="D23" s="2368">
        <v>406</v>
      </c>
      <c r="E23" s="2368">
        <v>155</v>
      </c>
      <c r="F23" s="2368">
        <v>382</v>
      </c>
      <c r="G23" s="2368">
        <v>606</v>
      </c>
      <c r="H23" s="2368">
        <v>61</v>
      </c>
      <c r="I23" s="2368">
        <v>85</v>
      </c>
      <c r="J23" s="2368">
        <v>4</v>
      </c>
      <c r="K23" s="2368">
        <v>124</v>
      </c>
      <c r="L23" s="2368">
        <v>32</v>
      </c>
      <c r="M23" s="2369">
        <v>0</v>
      </c>
      <c r="N23" s="1475"/>
      <c r="O23" s="1301"/>
      <c r="P23" s="160">
        <f t="shared" si="0"/>
        <v>1449</v>
      </c>
    </row>
    <row r="24" spans="1:16" ht="12.75" customHeight="1">
      <c r="A24" s="1783" t="s">
        <v>67</v>
      </c>
      <c r="B24" s="2367">
        <v>648</v>
      </c>
      <c r="C24" s="2368">
        <v>498</v>
      </c>
      <c r="D24" s="2368">
        <v>150</v>
      </c>
      <c r="E24" s="2368">
        <v>56</v>
      </c>
      <c r="F24" s="2368">
        <v>150</v>
      </c>
      <c r="G24" s="2368">
        <v>271</v>
      </c>
      <c r="H24" s="2368">
        <v>22</v>
      </c>
      <c r="I24" s="2368">
        <v>10</v>
      </c>
      <c r="J24" s="2368">
        <v>17</v>
      </c>
      <c r="K24" s="2368">
        <v>116</v>
      </c>
      <c r="L24" s="2368">
        <v>5</v>
      </c>
      <c r="M24" s="2369">
        <v>1</v>
      </c>
      <c r="N24" s="1475"/>
      <c r="O24" s="1301"/>
      <c r="P24" s="160">
        <f t="shared" si="0"/>
        <v>648</v>
      </c>
    </row>
    <row r="25" spans="1:16" ht="12.75" customHeight="1">
      <c r="A25" s="1783" t="s">
        <v>68</v>
      </c>
      <c r="B25" s="2367">
        <v>884</v>
      </c>
      <c r="C25" s="2368">
        <v>666</v>
      </c>
      <c r="D25" s="2368">
        <v>218</v>
      </c>
      <c r="E25" s="2368">
        <v>77</v>
      </c>
      <c r="F25" s="2368">
        <v>321</v>
      </c>
      <c r="G25" s="2368">
        <v>333</v>
      </c>
      <c r="H25" s="2368">
        <v>117</v>
      </c>
      <c r="I25" s="2368">
        <v>0</v>
      </c>
      <c r="J25" s="2368">
        <v>0</v>
      </c>
      <c r="K25" s="2368">
        <v>0</v>
      </c>
      <c r="L25" s="2368">
        <v>6</v>
      </c>
      <c r="M25" s="2369">
        <v>30</v>
      </c>
      <c r="N25" s="1475"/>
      <c r="O25" s="1301"/>
      <c r="P25" s="160">
        <f t="shared" si="0"/>
        <v>884</v>
      </c>
    </row>
    <row r="26" spans="1:16" s="207" customFormat="1" ht="12.75" customHeight="1">
      <c r="A26" s="1581" t="s">
        <v>69</v>
      </c>
      <c r="B26" s="2367">
        <v>609</v>
      </c>
      <c r="C26" s="2375">
        <v>452</v>
      </c>
      <c r="D26" s="2375">
        <v>157</v>
      </c>
      <c r="E26" s="2375">
        <v>59</v>
      </c>
      <c r="F26" s="2375">
        <v>245</v>
      </c>
      <c r="G26" s="2375">
        <v>283</v>
      </c>
      <c r="H26" s="2375">
        <v>20</v>
      </c>
      <c r="I26" s="2375">
        <v>0</v>
      </c>
      <c r="J26" s="2375">
        <v>0</v>
      </c>
      <c r="K26" s="2375">
        <v>2</v>
      </c>
      <c r="L26" s="2375">
        <v>0</v>
      </c>
      <c r="M26" s="2376">
        <v>0</v>
      </c>
      <c r="N26" s="2187"/>
      <c r="O26" s="1302"/>
      <c r="P26" s="836">
        <f t="shared" si="0"/>
        <v>609</v>
      </c>
    </row>
    <row r="27" spans="1:16" ht="3" customHeight="1">
      <c r="A27" s="1941"/>
      <c r="B27" s="2368">
        <v>0</v>
      </c>
      <c r="C27" s="2377"/>
      <c r="D27" s="2378"/>
      <c r="E27" s="2379" t="s">
        <v>46</v>
      </c>
      <c r="F27" s="2379"/>
      <c r="G27" s="2379"/>
      <c r="H27" s="2379"/>
      <c r="I27" s="2379"/>
      <c r="J27" s="2379"/>
      <c r="K27" s="2379"/>
      <c r="L27" s="2380"/>
      <c r="M27" s="2381"/>
      <c r="N27" s="2188"/>
      <c r="O27" s="744"/>
      <c r="P27" s="160">
        <f>SUM(E27:N27)</f>
        <v>0</v>
      </c>
    </row>
    <row r="28" spans="1:17" s="207" customFormat="1" ht="19.5" customHeight="1" thickBot="1">
      <c r="A28" s="1689" t="s">
        <v>70</v>
      </c>
      <c r="B28" s="2382">
        <v>15789</v>
      </c>
      <c r="C28" s="2383">
        <v>12201</v>
      </c>
      <c r="D28" s="2383">
        <v>3588</v>
      </c>
      <c r="E28" s="2383">
        <v>1308</v>
      </c>
      <c r="F28" s="2383">
        <v>5320</v>
      </c>
      <c r="G28" s="2383">
        <v>5191</v>
      </c>
      <c r="H28" s="2383">
        <v>1408</v>
      </c>
      <c r="I28" s="2383">
        <v>1276</v>
      </c>
      <c r="J28" s="2383">
        <v>121</v>
      </c>
      <c r="K28" s="2383">
        <v>642</v>
      </c>
      <c r="L28" s="2383">
        <v>324</v>
      </c>
      <c r="M28" s="2384">
        <v>199</v>
      </c>
      <c r="N28" s="1353" t="s">
        <v>46</v>
      </c>
      <c r="O28" s="744"/>
      <c r="P28" s="743">
        <f>SUM(P11:P26)</f>
        <v>15789</v>
      </c>
      <c r="Q28" s="837"/>
    </row>
    <row r="29" spans="1:17" s="207" customFormat="1" ht="19.5" customHeight="1">
      <c r="A29" s="58" t="s">
        <v>287</v>
      </c>
      <c r="B29" s="1351"/>
      <c r="C29" s="1352"/>
      <c r="D29" s="1352"/>
      <c r="E29" s="1352"/>
      <c r="F29" s="1352"/>
      <c r="G29" s="1353"/>
      <c r="H29" s="1353"/>
      <c r="I29" s="1352"/>
      <c r="J29" s="1352"/>
      <c r="K29" s="1352"/>
      <c r="L29" s="1352"/>
      <c r="M29" s="1352"/>
      <c r="N29" s="2188"/>
      <c r="O29" s="744"/>
      <c r="P29" s="744"/>
      <c r="Q29" s="837"/>
    </row>
    <row r="30" spans="1:17" s="207" customFormat="1" ht="12.75" customHeight="1">
      <c r="A30" s="39" t="s">
        <v>288</v>
      </c>
      <c r="B30" s="1351"/>
      <c r="C30" s="1352"/>
      <c r="D30" s="1352"/>
      <c r="E30" s="1352"/>
      <c r="F30" s="1352"/>
      <c r="G30" s="1353"/>
      <c r="H30" s="1353"/>
      <c r="I30" s="1352"/>
      <c r="J30" s="1352"/>
      <c r="K30" s="1352"/>
      <c r="L30" s="1352"/>
      <c r="M30" s="1352"/>
      <c r="N30" s="744"/>
      <c r="O30" s="744"/>
      <c r="P30" s="744"/>
      <c r="Q30" s="837"/>
    </row>
    <row r="31" spans="2:17" s="207" customFormat="1" ht="19.5" customHeight="1">
      <c r="B31" s="1351"/>
      <c r="C31" s="1352"/>
      <c r="D31" s="1352"/>
      <c r="E31" s="1352"/>
      <c r="F31" s="1352"/>
      <c r="G31" s="1353"/>
      <c r="H31" s="1353"/>
      <c r="I31" s="1352"/>
      <c r="J31" s="1352"/>
      <c r="K31" s="1352"/>
      <c r="L31" s="1352"/>
      <c r="M31" s="1352"/>
      <c r="N31" s="744"/>
      <c r="O31" s="744"/>
      <c r="P31" s="744"/>
      <c r="Q31" s="837"/>
    </row>
    <row r="32" spans="1:17" s="207" customFormat="1" ht="19.5" customHeight="1">
      <c r="A32" s="1227"/>
      <c r="B32" s="1351"/>
      <c r="C32" s="1352"/>
      <c r="D32" s="1352"/>
      <c r="E32" s="1352"/>
      <c r="F32" s="1352"/>
      <c r="G32" s="1353"/>
      <c r="H32" s="1353"/>
      <c r="I32" s="1352"/>
      <c r="J32" s="1352"/>
      <c r="K32" s="1352"/>
      <c r="L32" s="1352"/>
      <c r="M32" s="1352"/>
      <c r="N32" s="744"/>
      <c r="O32" s="744"/>
      <c r="P32" s="744"/>
      <c r="Q32" s="837"/>
    </row>
    <row r="33" spans="1:17" s="207" customFormat="1" ht="19.5" customHeight="1">
      <c r="A33" s="1227"/>
      <c r="B33" s="1351"/>
      <c r="C33" s="1352"/>
      <c r="D33" s="1352"/>
      <c r="E33" s="1352"/>
      <c r="F33" s="1352"/>
      <c r="G33" s="1353"/>
      <c r="H33" s="1353"/>
      <c r="I33" s="1352"/>
      <c r="J33" s="1352"/>
      <c r="K33" s="1352"/>
      <c r="L33" s="1352"/>
      <c r="M33" s="1352"/>
      <c r="N33" s="744"/>
      <c r="O33" s="744"/>
      <c r="P33" s="744"/>
      <c r="Q33" s="837"/>
    </row>
    <row r="34" spans="1:17" s="207" customFormat="1" ht="19.5" customHeight="1">
      <c r="A34" s="1227"/>
      <c r="B34" s="1351"/>
      <c r="C34" s="1352"/>
      <c r="D34" s="1352"/>
      <c r="E34" s="1352"/>
      <c r="F34" s="1352"/>
      <c r="G34" s="1353"/>
      <c r="H34" s="1353"/>
      <c r="I34" s="1352"/>
      <c r="J34" s="1352"/>
      <c r="K34" s="1352"/>
      <c r="L34" s="1352"/>
      <c r="M34" s="1352"/>
      <c r="N34" s="744"/>
      <c r="O34" s="744"/>
      <c r="P34" s="744"/>
      <c r="Q34" s="837"/>
    </row>
    <row r="35" spans="1:17" s="207" customFormat="1" ht="19.5" customHeight="1">
      <c r="A35" s="1227"/>
      <c r="B35" s="1351"/>
      <c r="C35" s="1352"/>
      <c r="D35" s="1352"/>
      <c r="E35" s="1352"/>
      <c r="F35" s="1352"/>
      <c r="G35" s="1353"/>
      <c r="H35" s="1353"/>
      <c r="I35" s="1352"/>
      <c r="J35" s="1352"/>
      <c r="K35" s="1352"/>
      <c r="L35" s="1352"/>
      <c r="M35" s="1352"/>
      <c r="N35" s="744"/>
      <c r="O35" s="744"/>
      <c r="P35" s="744"/>
      <c r="Q35" s="837"/>
    </row>
    <row r="36" spans="1:17" s="207" customFormat="1" ht="19.5" customHeight="1">
      <c r="A36" s="1227"/>
      <c r="B36" s="1351"/>
      <c r="C36" s="1352"/>
      <c r="D36" s="1352"/>
      <c r="E36" s="1352"/>
      <c r="F36" s="1352"/>
      <c r="G36" s="1353"/>
      <c r="H36" s="1353"/>
      <c r="I36" s="1352"/>
      <c r="J36" s="1352"/>
      <c r="K36" s="1352"/>
      <c r="L36" s="1352"/>
      <c r="M36" s="1352"/>
      <c r="N36" s="744"/>
      <c r="O36" s="744"/>
      <c r="P36" s="744"/>
      <c r="Q36" s="837"/>
    </row>
    <row r="37" spans="1:17" s="207" customFormat="1" ht="19.5" customHeight="1">
      <c r="A37" s="1227"/>
      <c r="B37" s="1351"/>
      <c r="C37" s="1352"/>
      <c r="D37" s="1352"/>
      <c r="E37" s="1352"/>
      <c r="F37" s="1352"/>
      <c r="G37" s="1353"/>
      <c r="H37" s="1353"/>
      <c r="I37" s="1352"/>
      <c r="J37" s="1352"/>
      <c r="K37" s="1352"/>
      <c r="L37" s="1352"/>
      <c r="M37" s="1352"/>
      <c r="N37" s="744"/>
      <c r="O37" s="744"/>
      <c r="P37" s="744"/>
      <c r="Q37" s="837"/>
    </row>
    <row r="38" spans="1:17" s="207" customFormat="1" ht="19.5" customHeight="1">
      <c r="A38" s="1227"/>
      <c r="B38" s="1351"/>
      <c r="C38" s="1352"/>
      <c r="D38" s="1352"/>
      <c r="E38" s="1352"/>
      <c r="F38" s="1352"/>
      <c r="G38" s="1353"/>
      <c r="H38" s="1353"/>
      <c r="I38" s="1352"/>
      <c r="J38" s="1352"/>
      <c r="K38" s="1352"/>
      <c r="L38" s="1352"/>
      <c r="M38" s="1352"/>
      <c r="N38" s="744"/>
      <c r="O38" s="744"/>
      <c r="P38" s="744"/>
      <c r="Q38" s="837"/>
    </row>
    <row r="39" spans="1:17" s="207" customFormat="1" ht="19.5" customHeight="1">
      <c r="A39" s="467"/>
      <c r="B39" s="1348"/>
      <c r="C39" s="1349"/>
      <c r="D39" s="1349"/>
      <c r="E39" s="1349"/>
      <c r="F39" s="1349"/>
      <c r="G39" s="1350"/>
      <c r="H39" s="1350"/>
      <c r="I39" s="1349"/>
      <c r="J39" s="1349"/>
      <c r="K39" s="1349"/>
      <c r="L39" s="1349"/>
      <c r="M39" s="1349"/>
      <c r="N39" s="1299"/>
      <c r="O39" s="744"/>
      <c r="P39" s="745"/>
      <c r="Q39" s="837"/>
    </row>
    <row r="40" spans="1:17" ht="19.5" customHeight="1">
      <c r="A40" s="504" t="s">
        <v>207</v>
      </c>
      <c r="B40" s="835">
        <f>SUM(E40:M40)</f>
        <v>11005</v>
      </c>
      <c r="C40" s="868">
        <f aca="true" t="shared" si="1" ref="C40:M40">SUM(C25,C19:C22,C15:C17,C11:C12)</f>
        <v>8597</v>
      </c>
      <c r="D40" s="868">
        <f t="shared" si="1"/>
        <v>2408</v>
      </c>
      <c r="E40" s="868">
        <f t="shared" si="1"/>
        <v>846</v>
      </c>
      <c r="F40" s="868">
        <f t="shared" si="1"/>
        <v>3898</v>
      </c>
      <c r="G40" s="868">
        <f t="shared" si="1"/>
        <v>3252</v>
      </c>
      <c r="H40" s="868">
        <f t="shared" si="1"/>
        <v>1208</v>
      </c>
      <c r="I40" s="868">
        <f t="shared" si="1"/>
        <v>1175</v>
      </c>
      <c r="J40" s="868">
        <f t="shared" si="1"/>
        <v>88</v>
      </c>
      <c r="K40" s="868">
        <f t="shared" si="1"/>
        <v>111</v>
      </c>
      <c r="L40" s="868">
        <f t="shared" si="1"/>
        <v>263</v>
      </c>
      <c r="M40" s="868">
        <f t="shared" si="1"/>
        <v>164</v>
      </c>
      <c r="N40" s="1299"/>
      <c r="O40" s="744"/>
      <c r="P40" s="745">
        <f>SUM(P25,P19:P22,P15:P17,P11:P12)</f>
        <v>11005</v>
      </c>
      <c r="Q40" s="163"/>
    </row>
    <row r="41" spans="1:17" s="207" customFormat="1" ht="19.5" customHeight="1">
      <c r="A41" s="472" t="s">
        <v>247</v>
      </c>
      <c r="B41" s="882">
        <f>SUM(E41:M41)</f>
        <v>4784</v>
      </c>
      <c r="C41" s="869">
        <f aca="true" t="shared" si="2" ref="C41:M41">SUM(C14,C13,C18,C23,C24,C26)</f>
        <v>3604</v>
      </c>
      <c r="D41" s="869">
        <f t="shared" si="2"/>
        <v>1180</v>
      </c>
      <c r="E41" s="869">
        <f t="shared" si="2"/>
        <v>462</v>
      </c>
      <c r="F41" s="869">
        <f t="shared" si="2"/>
        <v>1422</v>
      </c>
      <c r="G41" s="869">
        <f t="shared" si="2"/>
        <v>1939</v>
      </c>
      <c r="H41" s="869">
        <f t="shared" si="2"/>
        <v>200</v>
      </c>
      <c r="I41" s="869">
        <f t="shared" si="2"/>
        <v>101</v>
      </c>
      <c r="J41" s="869">
        <f t="shared" si="2"/>
        <v>33</v>
      </c>
      <c r="K41" s="869">
        <f t="shared" si="2"/>
        <v>531</v>
      </c>
      <c r="L41" s="869">
        <f t="shared" si="2"/>
        <v>61</v>
      </c>
      <c r="M41" s="869">
        <f t="shared" si="2"/>
        <v>35</v>
      </c>
      <c r="N41" s="1300"/>
      <c r="O41" s="744"/>
      <c r="P41" s="742">
        <f>SUM(P14,P13,P18,P23,P24,P26)</f>
        <v>4784</v>
      </c>
      <c r="Q41" s="837"/>
    </row>
    <row r="42" spans="2:10" ht="14.25">
      <c r="B42" s="164"/>
      <c r="C42" s="164"/>
      <c r="D42" s="164"/>
      <c r="E42" s="164"/>
      <c r="F42" s="164"/>
      <c r="G42" s="164"/>
      <c r="H42" s="164"/>
      <c r="I42" s="164"/>
      <c r="J42" s="164"/>
    </row>
    <row r="43" spans="1:15" s="207" customFormat="1" ht="14.25">
      <c r="A43" s="198" t="s">
        <v>211</v>
      </c>
      <c r="B43" s="838"/>
      <c r="C43" s="839"/>
      <c r="D43" s="838"/>
      <c r="E43" s="838"/>
      <c r="F43" s="838"/>
      <c r="G43" s="838"/>
      <c r="H43" s="838"/>
      <c r="I43" s="838"/>
      <c r="J43" s="838"/>
      <c r="O43" s="1164"/>
    </row>
    <row r="44" spans="2:12" ht="12.75">
      <c r="B44" s="160"/>
      <c r="C44" s="160"/>
      <c r="D44" s="160"/>
      <c r="E44" s="160">
        <f>SUM(E40:E41)</f>
        <v>1308</v>
      </c>
      <c r="F44" s="160">
        <f aca="true" t="shared" si="3" ref="F44:L44">SUM(F40:F41)</f>
        <v>5320</v>
      </c>
      <c r="G44" s="160">
        <f t="shared" si="3"/>
        <v>5191</v>
      </c>
      <c r="H44" s="160">
        <f t="shared" si="3"/>
        <v>1408</v>
      </c>
      <c r="I44" s="160">
        <f t="shared" si="3"/>
        <v>1276</v>
      </c>
      <c r="J44" s="160">
        <f t="shared" si="3"/>
        <v>121</v>
      </c>
      <c r="K44" s="160">
        <f t="shared" si="3"/>
        <v>642</v>
      </c>
      <c r="L44" s="160">
        <f t="shared" si="3"/>
        <v>324</v>
      </c>
    </row>
    <row r="45" spans="2:15" s="207" customFormat="1" ht="12.75">
      <c r="B45" s="836"/>
      <c r="C45" s="840"/>
      <c r="D45" s="836"/>
      <c r="E45" s="836"/>
      <c r="F45" s="836"/>
      <c r="G45" s="836"/>
      <c r="H45" s="836"/>
      <c r="I45" s="836"/>
      <c r="J45" s="836"/>
      <c r="O45" s="1164"/>
    </row>
    <row r="46" spans="2:10" ht="12.75">
      <c r="B46" s="160"/>
      <c r="C46" s="166"/>
      <c r="D46" s="160"/>
      <c r="E46" s="160"/>
      <c r="F46" s="160"/>
      <c r="G46" s="160"/>
      <c r="H46" s="160"/>
      <c r="I46" s="160"/>
      <c r="J46" s="160"/>
    </row>
    <row r="47" spans="2:15" s="207" customFormat="1" ht="12.75">
      <c r="B47" s="836">
        <f>SUM(B40:B41)</f>
        <v>15789</v>
      </c>
      <c r="C47" s="840" t="s">
        <v>46</v>
      </c>
      <c r="D47" s="836"/>
      <c r="E47" s="836"/>
      <c r="F47" s="836"/>
      <c r="G47" s="836"/>
      <c r="H47" s="836"/>
      <c r="I47" s="836"/>
      <c r="J47" s="836"/>
      <c r="O47" s="1164"/>
    </row>
    <row r="48" spans="2:10" ht="12.75">
      <c r="B48" s="160">
        <f>SUM(B25,B22,B21,B20,B19,B17,B16,B15,B12,B11)</f>
        <v>11005</v>
      </c>
      <c r="C48" s="166"/>
      <c r="D48" s="160"/>
      <c r="E48" s="160"/>
      <c r="F48" s="160"/>
      <c r="G48" s="160"/>
      <c r="H48" s="160"/>
      <c r="I48" s="160"/>
      <c r="J48" s="160"/>
    </row>
    <row r="49" spans="2:15" s="207" customFormat="1" ht="12.75">
      <c r="B49" s="836">
        <f>SUM(B26,B24,B23,B18,B14,B13)</f>
        <v>4784</v>
      </c>
      <c r="C49" s="840"/>
      <c r="D49" s="836"/>
      <c r="E49" s="836"/>
      <c r="F49" s="836"/>
      <c r="G49" s="836"/>
      <c r="H49" s="836"/>
      <c r="I49" s="836"/>
      <c r="J49" s="836"/>
      <c r="O49" s="1164"/>
    </row>
    <row r="50" spans="2:10" ht="12.75">
      <c r="B50" s="160" t="s">
        <v>46</v>
      </c>
      <c r="C50" s="166"/>
      <c r="D50" s="160"/>
      <c r="E50" s="160"/>
      <c r="F50" s="160"/>
      <c r="G50" s="160"/>
      <c r="H50" s="160"/>
      <c r="I50" s="160"/>
      <c r="J50" s="160"/>
    </row>
    <row r="51" spans="2:10" ht="12.75">
      <c r="B51" s="160"/>
      <c r="C51" s="166"/>
      <c r="D51" s="160"/>
      <c r="E51" s="160"/>
      <c r="F51" s="160"/>
      <c r="G51" s="160" t="s">
        <v>46</v>
      </c>
      <c r="H51" s="160"/>
      <c r="I51" s="160"/>
      <c r="J51" s="160"/>
    </row>
    <row r="52" spans="2:10" ht="12.75">
      <c r="B52" s="160"/>
      <c r="C52" s="166"/>
      <c r="D52" s="160"/>
      <c r="E52" s="160"/>
      <c r="F52" s="160"/>
      <c r="G52" s="160"/>
      <c r="H52" s="160"/>
      <c r="I52" s="160"/>
      <c r="J52" s="160"/>
    </row>
    <row r="53" spans="2:10" ht="12.75">
      <c r="B53" s="160"/>
      <c r="C53" s="166"/>
      <c r="D53" s="160"/>
      <c r="E53" s="160"/>
      <c r="F53" s="160"/>
      <c r="G53" s="160"/>
      <c r="H53" s="160"/>
      <c r="I53" s="160"/>
      <c r="J53" s="160"/>
    </row>
    <row r="54" spans="2:10" ht="12.75">
      <c r="B54" s="160"/>
      <c r="C54" s="166"/>
      <c r="D54" s="160"/>
      <c r="E54" s="160"/>
      <c r="F54" s="160"/>
      <c r="G54" s="160"/>
      <c r="H54" s="160"/>
      <c r="I54" s="160"/>
      <c r="J54" s="160"/>
    </row>
    <row r="55" spans="2:10" ht="12.75">
      <c r="B55" s="160"/>
      <c r="C55" s="166"/>
      <c r="D55" s="160"/>
      <c r="E55" s="160"/>
      <c r="F55" s="160"/>
      <c r="G55" s="160"/>
      <c r="H55" s="160"/>
      <c r="I55" s="160"/>
      <c r="J55" s="160"/>
    </row>
    <row r="56" spans="2:10" ht="12.75">
      <c r="B56" s="160"/>
      <c r="C56" s="166"/>
      <c r="D56" s="160"/>
      <c r="E56" s="160"/>
      <c r="F56" s="160"/>
      <c r="G56" s="160"/>
      <c r="H56" s="160"/>
      <c r="I56" s="160"/>
      <c r="J56" s="160"/>
    </row>
    <row r="57" spans="2:10" ht="12.75">
      <c r="B57" s="160"/>
      <c r="C57" s="166"/>
      <c r="D57" s="160"/>
      <c r="E57" s="160"/>
      <c r="F57" s="160"/>
      <c r="G57" s="160"/>
      <c r="H57" s="160"/>
      <c r="I57" s="160"/>
      <c r="J57" s="160"/>
    </row>
    <row r="58" spans="2:10" ht="12.75">
      <c r="B58" s="160"/>
      <c r="C58" s="166"/>
      <c r="D58" s="160"/>
      <c r="E58" s="160"/>
      <c r="F58" s="160"/>
      <c r="G58" s="160"/>
      <c r="H58" s="160"/>
      <c r="I58" s="160"/>
      <c r="J58" s="160"/>
    </row>
    <row r="59" spans="2:10" ht="12.75">
      <c r="B59" s="160"/>
      <c r="C59" s="166"/>
      <c r="D59" s="160"/>
      <c r="E59" s="160"/>
      <c r="F59" s="160"/>
      <c r="G59" s="160"/>
      <c r="H59" s="160"/>
      <c r="I59" s="160"/>
      <c r="J59" s="160"/>
    </row>
    <row r="60" spans="2:10" ht="12.75">
      <c r="B60" s="160"/>
      <c r="C60" s="166"/>
      <c r="D60" s="160"/>
      <c r="E60" s="160"/>
      <c r="F60" s="160"/>
      <c r="G60" s="160"/>
      <c r="H60" s="160"/>
      <c r="I60" s="160"/>
      <c r="J60" s="160"/>
    </row>
    <row r="61" spans="2:10" ht="12.75">
      <c r="B61" s="160"/>
      <c r="C61" s="166"/>
      <c r="D61" s="160"/>
      <c r="E61" s="160"/>
      <c r="F61" s="160"/>
      <c r="G61" s="160"/>
      <c r="H61" s="160"/>
      <c r="I61" s="160"/>
      <c r="J61" s="160"/>
    </row>
    <row r="62" spans="2:10" ht="12.75">
      <c r="B62" s="160"/>
      <c r="C62" s="166"/>
      <c r="D62" s="160"/>
      <c r="E62" s="160"/>
      <c r="F62" s="160"/>
      <c r="G62" s="160"/>
      <c r="H62" s="160"/>
      <c r="I62" s="160"/>
      <c r="J62" s="160"/>
    </row>
    <row r="63" spans="2:10" ht="12.75">
      <c r="B63" s="160"/>
      <c r="C63" s="166"/>
      <c r="D63" s="160"/>
      <c r="E63" s="160"/>
      <c r="F63" s="160"/>
      <c r="G63" s="160"/>
      <c r="H63" s="160"/>
      <c r="I63" s="160"/>
      <c r="J63" s="160"/>
    </row>
    <row r="64" spans="2:10" ht="12.75">
      <c r="B64" s="160"/>
      <c r="C64" s="166"/>
      <c r="D64" s="160"/>
      <c r="E64" s="160"/>
      <c r="F64" s="160"/>
      <c r="G64" s="160"/>
      <c r="H64" s="160"/>
      <c r="I64" s="160"/>
      <c r="J64" s="160"/>
    </row>
    <row r="65" spans="2:10" ht="12.75">
      <c r="B65" s="160"/>
      <c r="C65" s="166"/>
      <c r="D65" s="160"/>
      <c r="E65" s="160"/>
      <c r="F65" s="160"/>
      <c r="G65" s="160"/>
      <c r="H65" s="160"/>
      <c r="I65" s="160"/>
      <c r="J65" s="160"/>
    </row>
    <row r="66" spans="2:10" ht="12.75">
      <c r="B66" s="160"/>
      <c r="C66" s="166"/>
      <c r="D66" s="160"/>
      <c r="E66" s="160"/>
      <c r="F66" s="160"/>
      <c r="G66" s="160"/>
      <c r="H66" s="160"/>
      <c r="I66" s="160"/>
      <c r="J66" s="160"/>
    </row>
    <row r="67" spans="2:10" ht="12.75">
      <c r="B67" s="160"/>
      <c r="C67" s="166"/>
      <c r="D67" s="160"/>
      <c r="E67" s="160"/>
      <c r="F67" s="160"/>
      <c r="G67" s="160"/>
      <c r="H67" s="160"/>
      <c r="I67" s="160"/>
      <c r="J67" s="160"/>
    </row>
    <row r="68" spans="2:10" ht="12.75">
      <c r="B68" s="160"/>
      <c r="C68" s="166"/>
      <c r="D68" s="160"/>
      <c r="E68" s="160"/>
      <c r="F68" s="160"/>
      <c r="G68" s="160"/>
      <c r="H68" s="160"/>
      <c r="I68" s="160"/>
      <c r="J68" s="160"/>
    </row>
    <row r="69" spans="2:10" ht="12.75">
      <c r="B69" s="160"/>
      <c r="C69" s="166"/>
      <c r="D69" s="160"/>
      <c r="E69" s="160"/>
      <c r="F69" s="160"/>
      <c r="G69" s="160"/>
      <c r="H69" s="160"/>
      <c r="I69" s="160"/>
      <c r="J69" s="160"/>
    </row>
    <row r="70" spans="2:10" ht="12.75">
      <c r="B70" s="160"/>
      <c r="C70" s="166"/>
      <c r="D70" s="160"/>
      <c r="E70" s="160"/>
      <c r="F70" s="160"/>
      <c r="G70" s="160"/>
      <c r="H70" s="160"/>
      <c r="I70" s="160"/>
      <c r="J70" s="160"/>
    </row>
    <row r="71" spans="2:10" ht="12.75">
      <c r="B71" s="160"/>
      <c r="C71" s="166"/>
      <c r="D71" s="160"/>
      <c r="E71" s="160"/>
      <c r="F71" s="160"/>
      <c r="G71" s="160"/>
      <c r="H71" s="160"/>
      <c r="I71" s="160"/>
      <c r="J71" s="160"/>
    </row>
    <row r="72" spans="2:10" ht="12.75">
      <c r="B72" s="160"/>
      <c r="C72" s="166"/>
      <c r="D72" s="160"/>
      <c r="E72" s="160"/>
      <c r="F72" s="160"/>
      <c r="G72" s="160"/>
      <c r="H72" s="160"/>
      <c r="I72" s="160"/>
      <c r="J72" s="160"/>
    </row>
    <row r="73" spans="2:10" ht="12.75">
      <c r="B73" s="160"/>
      <c r="C73" s="166"/>
      <c r="D73" s="160"/>
      <c r="E73" s="160"/>
      <c r="F73" s="160"/>
      <c r="G73" s="160"/>
      <c r="H73" s="160"/>
      <c r="I73" s="160"/>
      <c r="J73" s="160"/>
    </row>
    <row r="74" spans="2:10" ht="12.75">
      <c r="B74" s="160"/>
      <c r="C74" s="166"/>
      <c r="D74" s="160"/>
      <c r="E74" s="160"/>
      <c r="F74" s="160"/>
      <c r="G74" s="160"/>
      <c r="H74" s="160"/>
      <c r="I74" s="160"/>
      <c r="J74" s="160"/>
    </row>
    <row r="75" spans="2:10" ht="12.75">
      <c r="B75" s="160"/>
      <c r="C75" s="166"/>
      <c r="D75" s="160"/>
      <c r="E75" s="160"/>
      <c r="F75" s="160"/>
      <c r="G75" s="160"/>
      <c r="H75" s="160"/>
      <c r="I75" s="160"/>
      <c r="J75" s="160"/>
    </row>
    <row r="76" spans="2:10" ht="12.75">
      <c r="B76" s="160"/>
      <c r="C76" s="166"/>
      <c r="D76" s="160"/>
      <c r="E76" s="160"/>
      <c r="F76" s="160"/>
      <c r="G76" s="160"/>
      <c r="H76" s="160"/>
      <c r="I76" s="160"/>
      <c r="J76" s="160"/>
    </row>
    <row r="77" spans="2:10" ht="12.75">
      <c r="B77" s="160"/>
      <c r="C77" s="166"/>
      <c r="D77" s="160"/>
      <c r="E77" s="160"/>
      <c r="F77" s="160"/>
      <c r="G77" s="160"/>
      <c r="H77" s="160"/>
      <c r="I77" s="160"/>
      <c r="J77" s="160"/>
    </row>
    <row r="78" spans="2:10" ht="12.75">
      <c r="B78" s="160"/>
      <c r="C78" s="166"/>
      <c r="D78" s="160"/>
      <c r="E78" s="160"/>
      <c r="F78" s="160"/>
      <c r="G78" s="160"/>
      <c r="H78" s="160"/>
      <c r="I78" s="160"/>
      <c r="J78" s="160"/>
    </row>
    <row r="79" spans="2:10" ht="12.75">
      <c r="B79" s="160"/>
      <c r="C79" s="166"/>
      <c r="D79" s="160"/>
      <c r="E79" s="160"/>
      <c r="F79" s="160"/>
      <c r="G79" s="160"/>
      <c r="H79" s="160"/>
      <c r="I79" s="160"/>
      <c r="J79" s="160"/>
    </row>
    <row r="80" spans="2:10" ht="12.75">
      <c r="B80" s="160"/>
      <c r="C80" s="166"/>
      <c r="D80" s="160"/>
      <c r="E80" s="160"/>
      <c r="F80" s="160"/>
      <c r="G80" s="160"/>
      <c r="H80" s="160"/>
      <c r="I80" s="160"/>
      <c r="J80" s="160"/>
    </row>
    <row r="81" spans="2:10" ht="12.75">
      <c r="B81" s="160"/>
      <c r="C81" s="166"/>
      <c r="D81" s="160"/>
      <c r="E81" s="160"/>
      <c r="F81" s="160"/>
      <c r="G81" s="160"/>
      <c r="H81" s="160"/>
      <c r="I81" s="160"/>
      <c r="J81" s="160"/>
    </row>
    <row r="82" spans="2:10" ht="12.75">
      <c r="B82" s="160"/>
      <c r="C82" s="166"/>
      <c r="D82" s="160"/>
      <c r="E82" s="160"/>
      <c r="F82" s="160"/>
      <c r="G82" s="160"/>
      <c r="H82" s="160"/>
      <c r="I82" s="160"/>
      <c r="J82" s="160"/>
    </row>
    <row r="83" spans="2:10" ht="12.75">
      <c r="B83" s="160"/>
      <c r="C83" s="166"/>
      <c r="D83" s="160"/>
      <c r="E83" s="160"/>
      <c r="F83" s="160"/>
      <c r="G83" s="160"/>
      <c r="H83" s="160"/>
      <c r="I83" s="160"/>
      <c r="J83" s="160"/>
    </row>
    <row r="84" spans="2:10" ht="12.75">
      <c r="B84" s="160"/>
      <c r="C84" s="166"/>
      <c r="D84" s="160"/>
      <c r="E84" s="160"/>
      <c r="F84" s="160"/>
      <c r="G84" s="160"/>
      <c r="H84" s="160"/>
      <c r="I84" s="160"/>
      <c r="J84" s="160"/>
    </row>
    <row r="85" spans="2:10" ht="12.75">
      <c r="B85" s="160"/>
      <c r="C85" s="166"/>
      <c r="D85" s="160"/>
      <c r="E85" s="160"/>
      <c r="F85" s="160"/>
      <c r="G85" s="160"/>
      <c r="H85" s="160"/>
      <c r="I85" s="160"/>
      <c r="J85" s="160"/>
    </row>
    <row r="86" spans="2:10" ht="12.75">
      <c r="B86" s="160"/>
      <c r="C86" s="166"/>
      <c r="D86" s="160"/>
      <c r="E86" s="160"/>
      <c r="F86" s="160"/>
      <c r="G86" s="160"/>
      <c r="H86" s="160"/>
      <c r="I86" s="160"/>
      <c r="J86" s="160"/>
    </row>
    <row r="87" spans="2:10" ht="12.75">
      <c r="B87" s="160"/>
      <c r="C87" s="166"/>
      <c r="D87" s="160"/>
      <c r="E87" s="160"/>
      <c r="F87" s="160"/>
      <c r="G87" s="160"/>
      <c r="H87" s="160"/>
      <c r="I87" s="160"/>
      <c r="J87" s="160"/>
    </row>
    <row r="88" spans="2:10" ht="12.75">
      <c r="B88" s="160"/>
      <c r="C88" s="166"/>
      <c r="D88" s="160"/>
      <c r="E88" s="160"/>
      <c r="F88" s="160"/>
      <c r="G88" s="160"/>
      <c r="H88" s="160"/>
      <c r="I88" s="160"/>
      <c r="J88" s="160"/>
    </row>
    <row r="89" spans="2:10" ht="12.75">
      <c r="B89" s="160"/>
      <c r="C89" s="166"/>
      <c r="D89" s="160"/>
      <c r="E89" s="160"/>
      <c r="F89" s="160"/>
      <c r="G89" s="160"/>
      <c r="H89" s="160"/>
      <c r="I89" s="160"/>
      <c r="J89" s="160"/>
    </row>
    <row r="90" spans="2:10" ht="12.75">
      <c r="B90" s="160"/>
      <c r="C90" s="166"/>
      <c r="D90" s="160"/>
      <c r="E90" s="160"/>
      <c r="F90" s="160"/>
      <c r="G90" s="160"/>
      <c r="H90" s="160"/>
      <c r="I90" s="160"/>
      <c r="J90" s="160"/>
    </row>
    <row r="91" spans="2:10" ht="12.75">
      <c r="B91" s="160"/>
      <c r="C91" s="166"/>
      <c r="D91" s="160"/>
      <c r="E91" s="160"/>
      <c r="F91" s="160"/>
      <c r="G91" s="160"/>
      <c r="H91" s="160"/>
      <c r="I91" s="160"/>
      <c r="J91" s="160"/>
    </row>
    <row r="92" spans="2:10" ht="12.75">
      <c r="B92" s="160"/>
      <c r="C92" s="166"/>
      <c r="D92" s="160"/>
      <c r="E92" s="160"/>
      <c r="F92" s="160"/>
      <c r="G92" s="160"/>
      <c r="H92" s="160"/>
      <c r="I92" s="160"/>
      <c r="J92" s="160"/>
    </row>
    <row r="93" spans="2:10" ht="12.75">
      <c r="B93" s="160"/>
      <c r="C93" s="166"/>
      <c r="D93" s="160"/>
      <c r="E93" s="160"/>
      <c r="F93" s="160"/>
      <c r="G93" s="160"/>
      <c r="H93" s="160"/>
      <c r="I93" s="160"/>
      <c r="J93" s="160"/>
    </row>
    <row r="94" spans="2:10" ht="12.75">
      <c r="B94" s="160"/>
      <c r="C94" s="166"/>
      <c r="D94" s="160"/>
      <c r="E94" s="160"/>
      <c r="F94" s="160"/>
      <c r="G94" s="160"/>
      <c r="H94" s="160"/>
      <c r="I94" s="160"/>
      <c r="J94" s="160"/>
    </row>
    <row r="95" spans="2:10" ht="12.75">
      <c r="B95" s="160"/>
      <c r="C95" s="166"/>
      <c r="D95" s="160"/>
      <c r="E95" s="160"/>
      <c r="F95" s="160"/>
      <c r="G95" s="160"/>
      <c r="H95" s="160"/>
      <c r="I95" s="160"/>
      <c r="J95" s="160"/>
    </row>
    <row r="96" spans="2:10" ht="12.75">
      <c r="B96" s="160"/>
      <c r="C96" s="166"/>
      <c r="D96" s="160"/>
      <c r="E96" s="160"/>
      <c r="F96" s="160"/>
      <c r="G96" s="160"/>
      <c r="H96" s="160"/>
      <c r="I96" s="160"/>
      <c r="J96" s="160"/>
    </row>
    <row r="97" spans="2:10" ht="12.75">
      <c r="B97" s="160"/>
      <c r="C97" s="166"/>
      <c r="D97" s="160"/>
      <c r="E97" s="160"/>
      <c r="F97" s="160"/>
      <c r="G97" s="160"/>
      <c r="H97" s="160"/>
      <c r="I97" s="160"/>
      <c r="J97" s="160"/>
    </row>
    <row r="98" spans="2:10" ht="12.75">
      <c r="B98" s="160"/>
      <c r="C98" s="160"/>
      <c r="D98" s="160"/>
      <c r="E98" s="160"/>
      <c r="F98" s="160"/>
      <c r="G98" s="160"/>
      <c r="H98" s="160"/>
      <c r="I98" s="160"/>
      <c r="J98" s="160"/>
    </row>
    <row r="99" spans="2:10" ht="12.75">
      <c r="B99" s="160"/>
      <c r="C99" s="160"/>
      <c r="D99" s="160"/>
      <c r="E99" s="160"/>
      <c r="F99" s="160"/>
      <c r="G99" s="160"/>
      <c r="H99" s="160"/>
      <c r="I99" s="160"/>
      <c r="J99" s="160"/>
    </row>
    <row r="100" spans="2:10" ht="12.75">
      <c r="B100" s="160"/>
      <c r="C100" s="160"/>
      <c r="D100" s="160"/>
      <c r="E100" s="160"/>
      <c r="F100" s="160"/>
      <c r="G100" s="160"/>
      <c r="H100" s="160"/>
      <c r="I100" s="160"/>
      <c r="J100" s="160"/>
    </row>
    <row r="101" spans="2:10" ht="12.75">
      <c r="B101" s="160"/>
      <c r="C101" s="160"/>
      <c r="D101" s="160"/>
      <c r="E101" s="160"/>
      <c r="F101" s="160"/>
      <c r="G101" s="160"/>
      <c r="H101" s="160"/>
      <c r="I101" s="160"/>
      <c r="J101" s="160"/>
    </row>
    <row r="102" spans="2:10" ht="12.75">
      <c r="B102" s="160"/>
      <c r="C102" s="160"/>
      <c r="D102" s="160"/>
      <c r="E102" s="160"/>
      <c r="F102" s="160"/>
      <c r="G102" s="160"/>
      <c r="H102" s="160"/>
      <c r="I102" s="160"/>
      <c r="J102" s="160"/>
    </row>
    <row r="103" spans="2:10" ht="12.75">
      <c r="B103" s="160"/>
      <c r="C103" s="160"/>
      <c r="D103" s="160"/>
      <c r="E103" s="160"/>
      <c r="F103" s="160"/>
      <c r="G103" s="160"/>
      <c r="H103" s="160"/>
      <c r="I103" s="160"/>
      <c r="J103" s="160"/>
    </row>
    <row r="104" spans="2:10" ht="12.75">
      <c r="B104" s="160"/>
      <c r="C104" s="160"/>
      <c r="D104" s="160"/>
      <c r="E104" s="160"/>
      <c r="F104" s="160"/>
      <c r="G104" s="160"/>
      <c r="H104" s="160"/>
      <c r="I104" s="160"/>
      <c r="J104" s="160"/>
    </row>
    <row r="105" spans="2:10" ht="12.75">
      <c r="B105" s="160"/>
      <c r="C105" s="160"/>
      <c r="D105" s="160"/>
      <c r="E105" s="160"/>
      <c r="F105" s="160"/>
      <c r="G105" s="160"/>
      <c r="H105" s="160"/>
      <c r="I105" s="160"/>
      <c r="J105" s="160"/>
    </row>
    <row r="106" spans="2:10" ht="12.75">
      <c r="B106" s="160"/>
      <c r="C106" s="160"/>
      <c r="D106" s="160"/>
      <c r="E106" s="160"/>
      <c r="F106" s="160"/>
      <c r="G106" s="160"/>
      <c r="H106" s="160"/>
      <c r="I106" s="160"/>
      <c r="J106" s="160"/>
    </row>
  </sheetData>
  <mergeCells count="8">
    <mergeCell ref="A1:B1"/>
    <mergeCell ref="E4:M4"/>
    <mergeCell ref="A2:M2"/>
    <mergeCell ref="D7:D9"/>
    <mergeCell ref="C7:C9"/>
    <mergeCell ref="B7:B9"/>
    <mergeCell ref="B4:D6"/>
    <mergeCell ref="D1:J1"/>
  </mergeCells>
  <printOptions horizontalCentered="1"/>
  <pageMargins left="0.2755905511811024" right="0.1968503937007874" top="0.52" bottom="0.4" header="0.21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2:DK69"/>
  <sheetViews>
    <sheetView workbookViewId="0" topLeftCell="A10">
      <selection activeCell="C13" sqref="C13:I32"/>
    </sheetView>
  </sheetViews>
  <sheetFormatPr defaultColWidth="11.421875" defaultRowHeight="15"/>
  <cols>
    <col min="1" max="1" width="1.7109375" style="21" customWidth="1"/>
    <col min="2" max="2" width="23.8515625" style="21" customWidth="1"/>
    <col min="3" max="9" width="8.7109375" style="21" customWidth="1"/>
    <col min="10" max="12" width="7.7109375" style="21" customWidth="1"/>
    <col min="13" max="14" width="8.28125" style="21" customWidth="1"/>
    <col min="15" max="15" width="6.28125" style="21" customWidth="1"/>
    <col min="16" max="18" width="7.140625" style="21" customWidth="1"/>
    <col min="19" max="19" width="10.28125" style="21" customWidth="1"/>
    <col min="20" max="27" width="6.28125" style="21" customWidth="1"/>
    <col min="28" max="16384" width="11.421875" style="21" customWidth="1"/>
  </cols>
  <sheetData>
    <row r="2" spans="1:11" ht="24.75" customHeight="1">
      <c r="A2" s="712" t="str">
        <f>'C. Prüf.i.d.berufl. Fortbildung'!A3:B3</f>
        <v>BMELV - Referat 425</v>
      </c>
      <c r="B2" s="2195"/>
      <c r="C2" s="2674" t="s">
        <v>452</v>
      </c>
      <c r="D2" s="2756"/>
      <c r="E2" s="2756"/>
      <c r="F2" s="2756"/>
      <c r="G2" s="2756"/>
      <c r="H2" s="2196"/>
      <c r="I2" s="439" t="str">
        <f>Inhaltsverzeichnis!$O$1</f>
        <v>Mai 2007</v>
      </c>
      <c r="K2" s="54" t="s">
        <v>429</v>
      </c>
    </row>
    <row r="3" spans="10:11" ht="11.25">
      <c r="J3" s="22"/>
      <c r="K3" s="22"/>
    </row>
    <row r="4" spans="1:11" ht="12.75" customHeight="1">
      <c r="A4" s="2825" t="s">
        <v>408</v>
      </c>
      <c r="B4" s="2825"/>
      <c r="C4" s="2825"/>
      <c r="D4" s="2825"/>
      <c r="E4" s="2825"/>
      <c r="F4" s="2825"/>
      <c r="G4" s="2825"/>
      <c r="H4" s="2825"/>
      <c r="I4" s="2825"/>
      <c r="J4" s="22"/>
      <c r="K4" s="22"/>
    </row>
    <row r="5" spans="1:9" ht="10.5" customHeight="1">
      <c r="A5" s="2826"/>
      <c r="B5" s="2826"/>
      <c r="C5" s="2826"/>
      <c r="D5" s="2826"/>
      <c r="E5" s="2826"/>
      <c r="F5" s="2826"/>
      <c r="G5" s="2826"/>
      <c r="H5" s="2826"/>
      <c r="I5" s="2826"/>
    </row>
    <row r="6" spans="1:10" ht="0.75" customHeight="1" hidden="1">
      <c r="A6" s="1354"/>
      <c r="B6" s="1354"/>
      <c r="C6" s="1354"/>
      <c r="D6" s="1354"/>
      <c r="E6" s="1354"/>
      <c r="F6" s="1354"/>
      <c r="G6" s="1354"/>
      <c r="H6" s="1354"/>
      <c r="I6" s="1354"/>
      <c r="J6" s="36"/>
    </row>
    <row r="7" spans="1:10" ht="12.75">
      <c r="A7" s="1354"/>
      <c r="B7" s="1354"/>
      <c r="C7" s="1354"/>
      <c r="D7" s="1354"/>
      <c r="E7" s="1354"/>
      <c r="F7" s="1354"/>
      <c r="G7" s="1354"/>
      <c r="H7" s="1354"/>
      <c r="I7" s="1354"/>
      <c r="J7" s="36"/>
    </row>
    <row r="8" spans="1:10" ht="13.5" thickBot="1">
      <c r="A8" s="1354"/>
      <c r="B8" s="1354"/>
      <c r="C8" s="1354"/>
      <c r="D8" s="1354"/>
      <c r="E8" s="1354"/>
      <c r="F8" s="1354"/>
      <c r="G8" s="1354"/>
      <c r="H8" s="1354"/>
      <c r="I8" s="1354"/>
      <c r="J8" s="36"/>
    </row>
    <row r="9" spans="1:12" ht="15" customHeight="1">
      <c r="A9" s="2210"/>
      <c r="B9" s="2211"/>
      <c r="C9" s="2822" t="s">
        <v>106</v>
      </c>
      <c r="D9" s="2823"/>
      <c r="E9" s="2823"/>
      <c r="F9" s="2823"/>
      <c r="G9" s="2823"/>
      <c r="H9" s="2823"/>
      <c r="I9" s="2824"/>
      <c r="J9" s="757"/>
      <c r="K9" s="757"/>
      <c r="L9" s="757"/>
    </row>
    <row r="10" spans="1:11" ht="13.5" customHeight="1">
      <c r="A10" s="2212"/>
      <c r="B10" s="2213" t="s">
        <v>20</v>
      </c>
      <c r="C10" s="2214"/>
      <c r="D10" s="2215"/>
      <c r="E10" s="2214"/>
      <c r="F10" s="2216" t="s">
        <v>399</v>
      </c>
      <c r="G10" s="2217"/>
      <c r="H10" s="2218"/>
      <c r="I10" s="2219" t="s">
        <v>8</v>
      </c>
      <c r="J10" s="106" t="s">
        <v>46</v>
      </c>
      <c r="K10" s="106"/>
    </row>
    <row r="11" spans="1:34" ht="13.5" customHeight="1">
      <c r="A11" s="2220"/>
      <c r="B11" s="2221"/>
      <c r="C11" s="2222" t="s">
        <v>23</v>
      </c>
      <c r="D11" s="2223" t="s">
        <v>21</v>
      </c>
      <c r="E11" s="2224" t="s">
        <v>22</v>
      </c>
      <c r="F11" s="2225" t="s">
        <v>33</v>
      </c>
      <c r="G11" s="2226"/>
      <c r="H11" s="2227"/>
      <c r="I11" s="2228" t="s">
        <v>401</v>
      </c>
      <c r="J11" s="712" t="s">
        <v>46</v>
      </c>
      <c r="K11" s="712"/>
      <c r="L11" s="15"/>
      <c r="M11" s="16"/>
      <c r="N11" s="17"/>
      <c r="O11" s="17"/>
      <c r="P11" s="17"/>
      <c r="Q11" s="17"/>
      <c r="R11" s="17"/>
      <c r="S11" s="17"/>
      <c r="T11" s="18"/>
      <c r="U11" s="18"/>
      <c r="V11" s="19"/>
      <c r="W11" s="17"/>
      <c r="X11" s="17"/>
      <c r="Y11" s="17"/>
      <c r="Z11" s="17"/>
      <c r="AA11" s="17"/>
      <c r="AB11" s="17"/>
      <c r="AC11" s="17"/>
      <c r="AD11" s="17"/>
      <c r="AE11" s="18"/>
      <c r="AF11" s="17"/>
      <c r="AG11" s="17"/>
      <c r="AH11" s="20" t="s">
        <v>227</v>
      </c>
    </row>
    <row r="12" spans="1:11" ht="13.5" customHeight="1">
      <c r="A12" s="2229"/>
      <c r="B12" s="2230"/>
      <c r="C12" s="2222" t="s">
        <v>35</v>
      </c>
      <c r="D12" s="2223" t="s">
        <v>34</v>
      </c>
      <c r="E12" s="2224" t="s">
        <v>40</v>
      </c>
      <c r="F12" s="2231" t="s">
        <v>36</v>
      </c>
      <c r="G12" s="2232" t="s">
        <v>37</v>
      </c>
      <c r="H12" s="2233" t="s">
        <v>38</v>
      </c>
      <c r="I12" s="2234" t="s">
        <v>402</v>
      </c>
      <c r="J12" s="64"/>
      <c r="K12" s="64"/>
    </row>
    <row r="13" spans="1:16" ht="15.75" customHeight="1">
      <c r="A13" s="2235"/>
      <c r="B13" s="2236" t="s">
        <v>111</v>
      </c>
      <c r="C13" s="2356">
        <v>610</v>
      </c>
      <c r="D13" s="2237">
        <v>530</v>
      </c>
      <c r="E13" s="2238">
        <v>80</v>
      </c>
      <c r="F13" s="2237">
        <v>243</v>
      </c>
      <c r="G13" s="2237">
        <v>241</v>
      </c>
      <c r="H13" s="2237">
        <v>126</v>
      </c>
      <c r="I13" s="2239">
        <v>223</v>
      </c>
      <c r="J13" s="759"/>
      <c r="K13" s="759">
        <f>SUM(D13:E13)</f>
        <v>610</v>
      </c>
      <c r="L13" s="589">
        <f>SUM(F13:H13)</f>
        <v>610</v>
      </c>
      <c r="M13" s="483"/>
      <c r="O13" s="483"/>
      <c r="P13" s="483"/>
    </row>
    <row r="14" spans="1:16" ht="15.75" customHeight="1">
      <c r="A14" s="2240"/>
      <c r="B14" s="2213" t="s">
        <v>298</v>
      </c>
      <c r="C14" s="2357">
        <v>17</v>
      </c>
      <c r="D14" s="2242">
        <v>16</v>
      </c>
      <c r="E14" s="2243">
        <v>1</v>
      </c>
      <c r="F14" s="2242">
        <v>13</v>
      </c>
      <c r="G14" s="2242">
        <v>4</v>
      </c>
      <c r="H14" s="2242">
        <v>0</v>
      </c>
      <c r="I14" s="2244">
        <v>4</v>
      </c>
      <c r="J14" s="759"/>
      <c r="K14" s="759">
        <f aca="true" t="shared" si="0" ref="K14:K29">SUM(D14:E14)</f>
        <v>17</v>
      </c>
      <c r="L14" s="589">
        <f aca="true" t="shared" si="1" ref="L14:L29">SUM(F14:H14)</f>
        <v>17</v>
      </c>
      <c r="M14" s="483"/>
      <c r="O14" s="483"/>
      <c r="P14" s="483"/>
    </row>
    <row r="15" spans="1:16" ht="15.75" customHeight="1">
      <c r="A15" s="2240"/>
      <c r="B15" s="2213" t="s">
        <v>116</v>
      </c>
      <c r="C15" s="2357">
        <v>30</v>
      </c>
      <c r="D15" s="2242">
        <v>27</v>
      </c>
      <c r="E15" s="2243">
        <v>3</v>
      </c>
      <c r="F15" s="2242">
        <v>12</v>
      </c>
      <c r="G15" s="2242">
        <v>13</v>
      </c>
      <c r="H15" s="2242">
        <v>5</v>
      </c>
      <c r="I15" s="2244">
        <v>15</v>
      </c>
      <c r="J15" s="759"/>
      <c r="K15" s="759">
        <f t="shared" si="0"/>
        <v>30</v>
      </c>
      <c r="L15" s="589">
        <f t="shared" si="1"/>
        <v>30</v>
      </c>
      <c r="M15" s="483"/>
      <c r="O15" s="483"/>
      <c r="P15" s="483"/>
    </row>
    <row r="16" spans="1:16" ht="15.75" customHeight="1">
      <c r="A16" s="2240"/>
      <c r="B16" s="2213" t="s">
        <v>293</v>
      </c>
      <c r="C16" s="2357">
        <v>30</v>
      </c>
      <c r="D16" s="2242">
        <v>30</v>
      </c>
      <c r="E16" s="2243">
        <v>0</v>
      </c>
      <c r="F16" s="2242">
        <v>18</v>
      </c>
      <c r="G16" s="2242">
        <v>6</v>
      </c>
      <c r="H16" s="2242">
        <v>6</v>
      </c>
      <c r="I16" s="2244">
        <v>10</v>
      </c>
      <c r="J16" s="758"/>
      <c r="K16" s="759">
        <f t="shared" si="0"/>
        <v>30</v>
      </c>
      <c r="L16" s="589">
        <f t="shared" si="1"/>
        <v>30</v>
      </c>
      <c r="M16" s="761"/>
      <c r="N16" s="63"/>
      <c r="O16" s="761"/>
      <c r="P16" s="761"/>
    </row>
    <row r="17" spans="1:16" ht="15.75" customHeight="1">
      <c r="A17" s="2240"/>
      <c r="B17" s="2213" t="s">
        <v>114</v>
      </c>
      <c r="C17" s="2357">
        <v>116</v>
      </c>
      <c r="D17" s="2242">
        <v>61</v>
      </c>
      <c r="E17" s="2243">
        <v>55</v>
      </c>
      <c r="F17" s="2242">
        <v>57</v>
      </c>
      <c r="G17" s="2242">
        <v>33</v>
      </c>
      <c r="H17" s="2242">
        <v>26</v>
      </c>
      <c r="I17" s="2244">
        <v>33</v>
      </c>
      <c r="J17" s="759"/>
      <c r="K17" s="759">
        <f t="shared" si="0"/>
        <v>116</v>
      </c>
      <c r="L17" s="589">
        <f t="shared" si="1"/>
        <v>116</v>
      </c>
      <c r="M17" s="483"/>
      <c r="O17" s="483"/>
      <c r="P17" s="483"/>
    </row>
    <row r="18" spans="1:16" ht="15.75" customHeight="1">
      <c r="A18" s="2240"/>
      <c r="B18" s="2213" t="s">
        <v>118</v>
      </c>
      <c r="C18" s="2357">
        <v>26</v>
      </c>
      <c r="D18" s="2242">
        <v>26</v>
      </c>
      <c r="E18" s="2243">
        <v>0</v>
      </c>
      <c r="F18" s="2242">
        <v>12</v>
      </c>
      <c r="G18" s="2242">
        <v>5</v>
      </c>
      <c r="H18" s="2242">
        <v>9</v>
      </c>
      <c r="I18" s="2244">
        <v>6</v>
      </c>
      <c r="J18" s="759"/>
      <c r="K18" s="759">
        <f t="shared" si="0"/>
        <v>26</v>
      </c>
      <c r="L18" s="589">
        <f t="shared" si="1"/>
        <v>26</v>
      </c>
      <c r="M18" s="483"/>
      <c r="O18" s="483"/>
      <c r="P18" s="483"/>
    </row>
    <row r="19" spans="1:16" ht="15.75" customHeight="1">
      <c r="A19" s="2240"/>
      <c r="B19" s="2213" t="s">
        <v>115</v>
      </c>
      <c r="C19" s="2357">
        <v>312</v>
      </c>
      <c r="D19" s="2242">
        <v>52</v>
      </c>
      <c r="E19" s="2243">
        <v>260</v>
      </c>
      <c r="F19" s="2242">
        <v>138</v>
      </c>
      <c r="G19" s="2242">
        <v>121</v>
      </c>
      <c r="H19" s="2242">
        <v>53</v>
      </c>
      <c r="I19" s="2244">
        <v>76</v>
      </c>
      <c r="J19" s="759"/>
      <c r="K19" s="759">
        <f t="shared" si="0"/>
        <v>312</v>
      </c>
      <c r="L19" s="589">
        <f t="shared" si="1"/>
        <v>312</v>
      </c>
      <c r="M19" s="483"/>
      <c r="O19" s="483"/>
      <c r="P19" s="483"/>
    </row>
    <row r="20" spans="1:16" ht="15.75" customHeight="1">
      <c r="A20" s="2240"/>
      <c r="B20" s="2213" t="s">
        <v>117</v>
      </c>
      <c r="C20" s="2357">
        <v>1557</v>
      </c>
      <c r="D20" s="2242">
        <v>1268</v>
      </c>
      <c r="E20" s="2243">
        <v>289</v>
      </c>
      <c r="F20" s="2242">
        <v>582</v>
      </c>
      <c r="G20" s="2242">
        <v>568</v>
      </c>
      <c r="H20" s="2242">
        <v>407</v>
      </c>
      <c r="I20" s="2244">
        <v>342</v>
      </c>
      <c r="J20" s="759" t="s">
        <v>46</v>
      </c>
      <c r="K20" s="759">
        <f t="shared" si="0"/>
        <v>1557</v>
      </c>
      <c r="L20" s="589">
        <f t="shared" si="1"/>
        <v>1557</v>
      </c>
      <c r="M20" s="483"/>
      <c r="O20" s="483"/>
      <c r="P20" s="483"/>
    </row>
    <row r="21" spans="1:16" ht="15.75" customHeight="1">
      <c r="A21" s="2240"/>
      <c r="B21" s="2213" t="s">
        <v>237</v>
      </c>
      <c r="C21" s="2357">
        <v>395</v>
      </c>
      <c r="D21" s="2242">
        <v>307</v>
      </c>
      <c r="E21" s="2243">
        <v>88</v>
      </c>
      <c r="F21" s="2242">
        <v>124</v>
      </c>
      <c r="G21" s="2242">
        <v>171</v>
      </c>
      <c r="H21" s="2242">
        <v>100</v>
      </c>
      <c r="I21" s="2244">
        <v>63</v>
      </c>
      <c r="J21" s="759"/>
      <c r="K21" s="759">
        <f t="shared" si="0"/>
        <v>395</v>
      </c>
      <c r="L21" s="589">
        <f t="shared" si="1"/>
        <v>395</v>
      </c>
      <c r="M21" s="483"/>
      <c r="O21" s="483"/>
      <c r="P21" s="483"/>
    </row>
    <row r="22" spans="1:16" ht="15.75" customHeight="1">
      <c r="A22" s="2240"/>
      <c r="B22" s="2213" t="s">
        <v>294</v>
      </c>
      <c r="C22" s="2357">
        <v>8</v>
      </c>
      <c r="D22" s="2242">
        <v>8</v>
      </c>
      <c r="E22" s="2243">
        <v>0</v>
      </c>
      <c r="F22" s="2242">
        <v>3</v>
      </c>
      <c r="G22" s="2242">
        <v>5</v>
      </c>
      <c r="H22" s="2242">
        <v>0</v>
      </c>
      <c r="I22" s="2244">
        <v>3</v>
      </c>
      <c r="J22" s="759"/>
      <c r="K22" s="759">
        <f t="shared" si="0"/>
        <v>8</v>
      </c>
      <c r="L22" s="589">
        <f t="shared" si="1"/>
        <v>8</v>
      </c>
      <c r="M22" s="483"/>
      <c r="O22" s="483"/>
      <c r="P22" s="483"/>
    </row>
    <row r="23" spans="1:16" ht="15.75" customHeight="1">
      <c r="A23" s="2240"/>
      <c r="B23" s="2213" t="s">
        <v>119</v>
      </c>
      <c r="C23" s="2357">
        <v>48</v>
      </c>
      <c r="D23" s="2242">
        <v>42</v>
      </c>
      <c r="E23" s="2243">
        <v>6</v>
      </c>
      <c r="F23" s="2242">
        <v>16</v>
      </c>
      <c r="G23" s="2242">
        <v>17</v>
      </c>
      <c r="H23" s="2242">
        <v>15</v>
      </c>
      <c r="I23" s="2244">
        <v>12</v>
      </c>
      <c r="J23" s="759"/>
      <c r="K23" s="759">
        <f t="shared" si="0"/>
        <v>48</v>
      </c>
      <c r="L23" s="589">
        <f t="shared" si="1"/>
        <v>48</v>
      </c>
      <c r="O23" s="483"/>
      <c r="P23" s="483"/>
    </row>
    <row r="24" spans="1:16" ht="15.75" customHeight="1">
      <c r="A24" s="2240"/>
      <c r="B24" s="2213" t="s">
        <v>292</v>
      </c>
      <c r="C24" s="2357">
        <v>36</v>
      </c>
      <c r="D24" s="2242">
        <v>32</v>
      </c>
      <c r="E24" s="2243">
        <v>4</v>
      </c>
      <c r="F24" s="2242">
        <v>16</v>
      </c>
      <c r="G24" s="2242">
        <v>9</v>
      </c>
      <c r="H24" s="2242">
        <v>11</v>
      </c>
      <c r="I24" s="2244">
        <v>9</v>
      </c>
      <c r="J24" s="759"/>
      <c r="K24" s="759">
        <f t="shared" si="0"/>
        <v>36</v>
      </c>
      <c r="L24" s="589">
        <f t="shared" si="1"/>
        <v>36</v>
      </c>
      <c r="M24" s="483" t="s">
        <v>46</v>
      </c>
      <c r="O24" s="483"/>
      <c r="P24" s="483"/>
    </row>
    <row r="25" spans="1:16" s="22" customFormat="1" ht="15.75" customHeight="1">
      <c r="A25" s="2240"/>
      <c r="B25" s="2213" t="s">
        <v>291</v>
      </c>
      <c r="C25" s="2357"/>
      <c r="D25" s="2242"/>
      <c r="E25" s="2243"/>
      <c r="F25" s="2242"/>
      <c r="G25" s="2242"/>
      <c r="H25" s="2242"/>
      <c r="I25" s="2244"/>
      <c r="J25" s="759"/>
      <c r="K25" s="759">
        <f t="shared" si="0"/>
        <v>0</v>
      </c>
      <c r="L25" s="589">
        <f t="shared" si="1"/>
        <v>0</v>
      </c>
      <c r="M25" s="483"/>
      <c r="N25" s="21"/>
      <c r="O25" s="483"/>
      <c r="P25" s="483"/>
    </row>
    <row r="26" spans="1:16" ht="15.75" customHeight="1">
      <c r="A26" s="2240"/>
      <c r="B26" s="2221" t="s">
        <v>295</v>
      </c>
      <c r="C26" s="2357">
        <v>1</v>
      </c>
      <c r="D26" s="2242">
        <v>1</v>
      </c>
      <c r="E26" s="2243">
        <v>0</v>
      </c>
      <c r="F26" s="2242">
        <v>1</v>
      </c>
      <c r="G26" s="2242">
        <v>0</v>
      </c>
      <c r="H26" s="2242">
        <v>0</v>
      </c>
      <c r="I26" s="2244">
        <v>1</v>
      </c>
      <c r="J26" s="759"/>
      <c r="K26" s="759">
        <f t="shared" si="0"/>
        <v>1</v>
      </c>
      <c r="L26" s="589">
        <f t="shared" si="1"/>
        <v>1</v>
      </c>
      <c r="M26" s="483"/>
      <c r="O26" s="483"/>
      <c r="P26" s="483"/>
    </row>
    <row r="27" spans="1:16" s="63" customFormat="1" ht="15.75" customHeight="1">
      <c r="A27" s="2240"/>
      <c r="B27" s="2213" t="s">
        <v>135</v>
      </c>
      <c r="C27" s="2357"/>
      <c r="D27" s="2245"/>
      <c r="E27" s="2243"/>
      <c r="F27" s="2242"/>
      <c r="G27" s="2242"/>
      <c r="H27" s="2242"/>
      <c r="I27" s="2244"/>
      <c r="J27" s="759"/>
      <c r="K27" s="759">
        <f t="shared" si="0"/>
        <v>0</v>
      </c>
      <c r="L27" s="589">
        <f t="shared" si="1"/>
        <v>0</v>
      </c>
      <c r="M27" s="483"/>
      <c r="N27" s="21"/>
      <c r="O27" s="483"/>
      <c r="P27" s="483"/>
    </row>
    <row r="28" spans="1:16" s="63" customFormat="1" ht="15.75" customHeight="1">
      <c r="A28" s="2220"/>
      <c r="B28" s="2246" t="s">
        <v>295</v>
      </c>
      <c r="C28" s="2357">
        <v>11</v>
      </c>
      <c r="D28" s="2242">
        <v>1</v>
      </c>
      <c r="E28" s="2243">
        <v>10</v>
      </c>
      <c r="F28" s="2242">
        <v>3</v>
      </c>
      <c r="G28" s="2242">
        <v>3</v>
      </c>
      <c r="H28" s="2242">
        <v>5</v>
      </c>
      <c r="I28" s="2244">
        <v>4</v>
      </c>
      <c r="J28" s="758"/>
      <c r="K28" s="759">
        <f>SUM(D28:E28)</f>
        <v>11</v>
      </c>
      <c r="L28" s="589">
        <f t="shared" si="1"/>
        <v>11</v>
      </c>
      <c r="M28" s="761"/>
      <c r="O28" s="761"/>
      <c r="P28" s="761"/>
    </row>
    <row r="29" spans="1:16" ht="15.75" customHeight="1">
      <c r="A29" s="2240"/>
      <c r="B29" s="2213" t="s">
        <v>136</v>
      </c>
      <c r="C29" s="2357">
        <v>41</v>
      </c>
      <c r="D29" s="2242">
        <v>0</v>
      </c>
      <c r="E29" s="2243">
        <v>41</v>
      </c>
      <c r="F29" s="2242">
        <v>21</v>
      </c>
      <c r="G29" s="2242">
        <v>15</v>
      </c>
      <c r="H29" s="2242">
        <v>5</v>
      </c>
      <c r="I29" s="2244">
        <v>14</v>
      </c>
      <c r="J29" s="759"/>
      <c r="K29" s="759">
        <f t="shared" si="0"/>
        <v>41</v>
      </c>
      <c r="L29" s="589">
        <f t="shared" si="1"/>
        <v>41</v>
      </c>
      <c r="M29" s="483"/>
      <c r="N29" s="22"/>
      <c r="O29" s="483"/>
      <c r="P29" s="483"/>
    </row>
    <row r="30" spans="1:16" s="63" customFormat="1" ht="4.5" customHeight="1">
      <c r="A30" s="2220"/>
      <c r="B30" s="2246"/>
      <c r="C30" s="2358"/>
      <c r="D30" s="2247"/>
      <c r="E30" s="2248"/>
      <c r="F30" s="2247"/>
      <c r="G30" s="2247"/>
      <c r="H30" s="2247"/>
      <c r="I30" s="2249"/>
      <c r="J30" s="758"/>
      <c r="K30" s="758"/>
      <c r="L30" s="760"/>
      <c r="O30" s="761"/>
      <c r="P30" s="761"/>
    </row>
    <row r="31" spans="1:15" ht="9.75" customHeight="1">
      <c r="A31" s="2235"/>
      <c r="B31" s="2250"/>
      <c r="C31" s="2359" t="s">
        <v>46</v>
      </c>
      <c r="D31" s="2242"/>
      <c r="E31" s="2242"/>
      <c r="F31" s="2241"/>
      <c r="G31" s="2242"/>
      <c r="H31" s="2242"/>
      <c r="I31" s="2244"/>
      <c r="J31" s="759"/>
      <c r="K31" s="759"/>
      <c r="O31" s="483"/>
    </row>
    <row r="32" spans="1:16" s="85" customFormat="1" ht="12">
      <c r="A32" s="2251"/>
      <c r="B32" s="2252" t="s">
        <v>18</v>
      </c>
      <c r="C32" s="2253">
        <v>3238</v>
      </c>
      <c r="D32" s="2254">
        <v>2401</v>
      </c>
      <c r="E32" s="2254">
        <v>837</v>
      </c>
      <c r="F32" s="2253">
        <v>1259</v>
      </c>
      <c r="G32" s="2254">
        <v>1211</v>
      </c>
      <c r="H32" s="2254">
        <v>768</v>
      </c>
      <c r="I32" s="2255">
        <v>815</v>
      </c>
      <c r="J32" s="833"/>
      <c r="K32" s="833">
        <f>SUM(K13:K29)</f>
        <v>3238</v>
      </c>
      <c r="L32" s="833">
        <f>SUM(L13:L29)</f>
        <v>3238</v>
      </c>
      <c r="M32" s="761"/>
      <c r="O32" s="761"/>
      <c r="P32" s="761"/>
    </row>
    <row r="33" spans="1:15" ht="9.75" customHeight="1" thickBot="1">
      <c r="A33" s="2256"/>
      <c r="B33" s="2257"/>
      <c r="C33" s="2258"/>
      <c r="D33" s="2258"/>
      <c r="E33" s="2258"/>
      <c r="F33" s="2259"/>
      <c r="G33" s="2258"/>
      <c r="H33" s="2258"/>
      <c r="I33" s="2260"/>
      <c r="J33" s="36"/>
      <c r="K33" s="36"/>
      <c r="O33" s="483"/>
    </row>
    <row r="34" spans="1:7" s="63" customFormat="1" ht="11.25">
      <c r="A34" s="834"/>
      <c r="G34" s="760"/>
    </row>
    <row r="35" spans="3:10" ht="11.25">
      <c r="C35" s="483"/>
      <c r="D35" s="483"/>
      <c r="E35" s="483"/>
      <c r="J35" s="589"/>
    </row>
    <row r="36" spans="3:4" s="63" customFormat="1" ht="11.25">
      <c r="C36" s="760"/>
      <c r="D36" s="760"/>
    </row>
    <row r="38" s="63" customFormat="1" ht="11.25"/>
    <row r="40" s="63" customFormat="1" ht="11.25"/>
    <row r="69" spans="1:115" ht="11.25">
      <c r="A69" s="54" t="e">
        <f>SUM(A59,A55,A53,A51,A47,#REF!,#REF!,#REF!,#REF!,#REF!,#REF!,#REF!,#REF!)</f>
        <v>#REF!</v>
      </c>
      <c r="B69" s="54" t="e">
        <f>SUM(B59,B55,B53,B51,B47,#REF!,#REF!,#REF!,#REF!,#REF!,#REF!,#REF!,#REF!)</f>
        <v>#REF!</v>
      </c>
      <c r="C69" s="54" t="e">
        <f>SUM(C59,C55,C53,C51,#REF!,G45,G35,C16,C28,C23,C20,C19,C17)</f>
        <v>#REF!</v>
      </c>
      <c r="D69" s="54"/>
      <c r="E69" s="54"/>
      <c r="F69" s="54">
        <f>SUM(F59,F55,F53,F51,E47,H45,H35,F16,F28,F23,F20,F19,F17)</f>
        <v>814</v>
      </c>
      <c r="G69" s="54">
        <f>SUM(G59,G55,G53,G51,F47,I45,I35,G16,G28,G23,G20,G19,G17)</f>
        <v>748</v>
      </c>
      <c r="H69" s="54">
        <f>SUM(H59,H55,H53,H51,G47,J45,J35,H16,H28,H23,H20,H19,H17)</f>
        <v>512</v>
      </c>
      <c r="I69" s="54" t="e">
        <f>SUM(I59,I55,I53,I51,H47,#REF!,#REF!,#REF!,#REF!,#REF!,#REF!,#REF!,#REF!)</f>
        <v>#REF!</v>
      </c>
      <c r="J69" s="54" t="e">
        <f>SUM(J59,J55,J53,J51,I47,#REF!,#REF!,#REF!,#REF!,#REF!,#REF!,#REF!,#REF!)</f>
        <v>#REF!</v>
      </c>
      <c r="K69" s="54" t="e">
        <f>SUM(K59,K55,K53,K51,J47,#REF!,#REF!,#REF!,#REF!,#REF!,#REF!,#REF!,#REF!)</f>
        <v>#REF!</v>
      </c>
      <c r="L69" s="54"/>
      <c r="M69" s="54"/>
      <c r="N69" s="54"/>
      <c r="O69" s="54"/>
      <c r="P69" s="54"/>
      <c r="Q69" s="54">
        <f>SUM(Q59,Q55,Q53,Q51,P47,P45,P35,O26,O28,O22,O20,O19,O17)</f>
        <v>0</v>
      </c>
      <c r="R69" s="54" t="e">
        <f>SUM(R59,R55,R53,R51,Q47,Q45,Q35,#REF!,#REF!,#REF!,#REF!,#REF!,#REF!)</f>
        <v>#REF!</v>
      </c>
      <c r="S69" s="54">
        <f>SUM(S59,S55,S53,S51,R47,R45,R35,P26,P28,P22,P20,P19,P17)</f>
        <v>0</v>
      </c>
      <c r="T69" s="54" t="e">
        <f>SUM(T59,T55,T53,T51,S47,S45,S35,Q29,#REF!,Q20,Q18,Q17,#REF!)</f>
        <v>#REF!</v>
      </c>
      <c r="U69" s="54" t="e">
        <f>SUM(U59,U55,U53,U51,T47,T45,T35,R29,#REF!,R20,R18,R17,#REF!)</f>
        <v>#REF!</v>
      </c>
      <c r="V69" s="54" t="e">
        <f>SUM(V59,V55,V53,V51,U47,U45,U35,S29,#REF!,S20,S18,S17,#REF!)</f>
        <v>#REF!</v>
      </c>
      <c r="W69" s="54" t="e">
        <f>SUM(W59,W55,W53,W51,V47,V45,V35,T29,#REF!,T20,T18,T17,#REF!)</f>
        <v>#REF!</v>
      </c>
      <c r="X69" s="54" t="e">
        <f>SUM(X59,X55,X53,X51,W47,W45,W35,U29,#REF!,U20,U18,U17,#REF!)</f>
        <v>#REF!</v>
      </c>
      <c r="Y69" s="54" t="e">
        <f>SUM(Y59,Y55,Y53,Y51,X47,X45,X35,V29,#REF!,V20,V18,V17,#REF!)</f>
        <v>#REF!</v>
      </c>
      <c r="Z69" s="54" t="e">
        <f>SUM(Z59,Z55,Z53,Z51,Y47,Y45,Y35,W29,#REF!,W20,W18,W17,#REF!)</f>
        <v>#REF!</v>
      </c>
      <c r="AA69" s="54" t="e">
        <f>SUM(AA59,AA55,AA53,AA51,Z47,Z45,Z35,X29,#REF!,X20,X18,X17,#REF!)</f>
        <v>#REF!</v>
      </c>
      <c r="AB69" s="54" t="e">
        <f>SUM(AB59,AB55,AB53,AB51,AA47,AA45,AA35,Y29,#REF!,Y20,Y18,Y17,#REF!)</f>
        <v>#REF!</v>
      </c>
      <c r="AC69" s="54" t="e">
        <f>SUM(AC59,AC55,AC53,AC51,AB47,AB45,AB35,Z29,#REF!,Z20,Z18,Z17,#REF!)</f>
        <v>#REF!</v>
      </c>
      <c r="AD69" s="54" t="e">
        <f>SUM(AD59,AD55,AD53,AD51,AC47,AC45,AC35,AA29,#REF!,AA20,AA18,AA17,#REF!)</f>
        <v>#REF!</v>
      </c>
      <c r="AE69" s="54" t="e">
        <f>SUM(AE59,AE55,AE53,AE51,AD47,AD45,AD35,AB29,#REF!,AB20,AB18,AB17,#REF!)</f>
        <v>#REF!</v>
      </c>
      <c r="AF69" s="54" t="e">
        <f>SUM(AF59,AF55,AF53,AF51,AE47,AE45,AE35,AC29,#REF!,AC20,AC18,AC17,#REF!)</f>
        <v>#REF!</v>
      </c>
      <c r="AG69" s="54" t="e">
        <f>SUM(AG59,AG55,AG53,AG51,AF47,AF45,AF35,AD29,#REF!,AD20,AD18,AD17,#REF!)</f>
        <v>#REF!</v>
      </c>
      <c r="AH69" s="54" t="e">
        <f>SUM(AH59,AH55,AH53,AH51,AG47,AG45,AG35,AE29,#REF!,AE20,AE18,AE17,#REF!)</f>
        <v>#REF!</v>
      </c>
      <c r="AI69" s="54" t="e">
        <f>SUM(AI59,AI55,AI53,AI51,AH47,AH45,AH35,AF29,#REF!,AF20,AF18,AF17,#REF!)</f>
        <v>#REF!</v>
      </c>
      <c r="AJ69" s="54" t="e">
        <f>SUM(AJ59,AJ55,AJ53,AJ51,AI47,AI45,AI35,AG29,#REF!,AG20,AG18,AG17,#REF!)</f>
        <v>#REF!</v>
      </c>
      <c r="AK69" s="54" t="e">
        <f>SUM(AK59,AK55,AK53,AK51,AJ47,AJ45,AJ35,AH29,#REF!,AH20,AH18,AH17,#REF!)</f>
        <v>#REF!</v>
      </c>
      <c r="AL69" s="54" t="e">
        <f>SUM(AL59,AL55,AL53,AL51,AK47,AK45,AK35,AI29,#REF!,AI20,AI18,AI17,#REF!)</f>
        <v>#REF!</v>
      </c>
      <c r="AM69" s="54" t="e">
        <f>SUM(AM59,AM55,AM53,AM51,AL47,AL45,AL35,AJ29,#REF!,AJ20,AJ18,AJ17,#REF!)</f>
        <v>#REF!</v>
      </c>
      <c r="AN69" s="54" t="e">
        <f>SUM(AN59,AN55,AN53,AN51,AM47,AM45,AM35,AK29,#REF!,AK20,AK18,AK17,#REF!)</f>
        <v>#REF!</v>
      </c>
      <c r="AO69" s="54" t="e">
        <f>SUM(AO59,AO55,AO53,AO51,AN47,AN45,AN35,AL29,#REF!,AL20,AL18,AL17,#REF!)</f>
        <v>#REF!</v>
      </c>
      <c r="AP69" s="54" t="e">
        <f>SUM(AP59,AP55,AP53,AP51,AO47,AO45,AO35,AM29,#REF!,AM20,AM18,AM17,#REF!)</f>
        <v>#REF!</v>
      </c>
      <c r="AQ69" s="54" t="e">
        <f>SUM(AQ59,AQ55,AQ53,AQ51,AP47,AP45,AP35,AN29,#REF!,AN20,AN18,AN17,#REF!)</f>
        <v>#REF!</v>
      </c>
      <c r="AR69" s="54" t="e">
        <f>SUM(AR59,AR55,AR53,AR51,AQ47,AQ45,AQ35,AO29,#REF!,AO20,AO18,AO17,#REF!)</f>
        <v>#REF!</v>
      </c>
      <c r="AS69" s="54" t="e">
        <f>SUM(AS59,AS55,AS53,AS51,AR47,AR45,AR35,AP29,#REF!,AP20,AP18,AP17,#REF!)</f>
        <v>#REF!</v>
      </c>
      <c r="AT69" s="54" t="e">
        <f>SUM(AT59,AT55,AT53,AT51,AS47,AS45,AS35,AQ29,#REF!,AQ20,AQ18,AQ17,#REF!)</f>
        <v>#REF!</v>
      </c>
      <c r="AU69" s="54" t="e">
        <f>SUM(AU59,AU55,AU53,AU51,AT47,AT45,AT35,AR29,#REF!,AR20,AR18,AR17,#REF!)</f>
        <v>#REF!</v>
      </c>
      <c r="AV69" s="54" t="e">
        <f>SUM(AV59,AV55,AV53,AV51,AU47,AU45,AU35,AS29,#REF!,AS20,AS18,AS17,#REF!)</f>
        <v>#REF!</v>
      </c>
      <c r="AW69" s="54" t="e">
        <f>SUM(AW59,AW55,AW53,AW51,AV47,AV45,AV35,AT29,#REF!,AT20,AT18,AT17,#REF!)</f>
        <v>#REF!</v>
      </c>
      <c r="AX69" s="54" t="e">
        <f>SUM(AX59,AX55,AX53,AX51,AW47,AW45,AW35,AU29,#REF!,AU20,AU18,AU17,#REF!)</f>
        <v>#REF!</v>
      </c>
      <c r="AY69" s="54" t="e">
        <f>SUM(AY59,AY55,AY53,AY51,AX47,AX45,AX35,AV29,#REF!,AV20,AV18,AV17,#REF!)</f>
        <v>#REF!</v>
      </c>
      <c r="AZ69" s="54" t="e">
        <f>SUM(AZ59,AZ55,AZ53,AZ51,AY47,AY45,AY35,AW29,#REF!,AW20,AW18,AW17,#REF!)</f>
        <v>#REF!</v>
      </c>
      <c r="BA69" s="54" t="e">
        <f>SUM(BA59,BA55,BA53,BA51,AZ47,AZ45,AZ35,AX29,#REF!,AX20,AX18,AX17,#REF!)</f>
        <v>#REF!</v>
      </c>
      <c r="BB69" s="54" t="e">
        <f>SUM(BB59,BB55,BB53,BB51,BA47,BA45,BA35,AY29,#REF!,AY20,AY18,AY17,#REF!)</f>
        <v>#REF!</v>
      </c>
      <c r="BC69" s="54" t="e">
        <f>SUM(BC59,BC55,BC53,BC51,BB47,BB45,BB35,AZ29,#REF!,AZ20,AZ18,AZ17,#REF!)</f>
        <v>#REF!</v>
      </c>
      <c r="BD69" s="54" t="e">
        <f>SUM(BD59,BD55,BD53,BD51,BC47,BC45,BC35,BA29,#REF!,BA20,BA18,BA17,#REF!)</f>
        <v>#REF!</v>
      </c>
      <c r="BE69" s="54" t="e">
        <f>SUM(BE59,BE55,BE53,BE51,BD47,BD45,BD35,BB29,#REF!,BB20,BB18,BB17,#REF!)</f>
        <v>#REF!</v>
      </c>
      <c r="BF69" s="54" t="e">
        <f>SUM(BF59,BF55,BF53,BF51,BE47,BE45,BE35,BC29,#REF!,BC20,BC18,BC17,#REF!)</f>
        <v>#REF!</v>
      </c>
      <c r="BG69" s="54" t="e">
        <f>SUM(BG59,BG55,BG53,BG51,BF47,BF45,BF35,BD29,#REF!,BD20,BD18,BD17,#REF!)</f>
        <v>#REF!</v>
      </c>
      <c r="BH69" s="54" t="e">
        <f>SUM(BH59,BH55,BH53,BH51,BG47,BG45,BG35,BE29,#REF!,BE20,BE18,BE17,#REF!)</f>
        <v>#REF!</v>
      </c>
      <c r="BI69" s="54" t="e">
        <f>SUM(BI59,BI55,BI53,BI51,BH47,BH45,BH35,BF29,#REF!,BF20,BF18,BF17,#REF!)</f>
        <v>#REF!</v>
      </c>
      <c r="BJ69" s="54" t="e">
        <f>SUM(BJ59,BJ55,BJ53,BJ51,BI47,BI45,BI35,BG29,#REF!,BG20,BG18,BG17,#REF!)</f>
        <v>#REF!</v>
      </c>
      <c r="BK69" s="54" t="e">
        <f>SUM(BK59,BK55,BK53,BK51,BJ47,BJ45,BJ35,BH29,#REF!,BH20,BH18,BH17,#REF!)</f>
        <v>#REF!</v>
      </c>
      <c r="BL69" s="54" t="e">
        <f>SUM(BL59,BL55,BL53,BL51,BK47,BK45,BK35,BI29,#REF!,BI20,BI18,BI17,#REF!)</f>
        <v>#REF!</v>
      </c>
      <c r="BM69" s="54" t="e">
        <f>SUM(BM59,BM55,BM53,BM51,BL47,BL45,BL35,BJ29,#REF!,BJ20,BJ18,BJ17,#REF!)</f>
        <v>#REF!</v>
      </c>
      <c r="BN69" s="54" t="e">
        <f>SUM(BN59,BN55,BN53,BN51,BM47,BM45,BM35,BK29,#REF!,BK20,BK18,BK17,#REF!)</f>
        <v>#REF!</v>
      </c>
      <c r="BO69" s="54" t="e">
        <f>SUM(BO59,BO55,BO53,BO51,BN47,BN45,BN35,BL29,#REF!,BL20,BL18,BL17,#REF!)</f>
        <v>#REF!</v>
      </c>
      <c r="BP69" s="54" t="e">
        <f>SUM(BP59,BP55,BP53,BP51,BO47,BO45,BO35,BM29,#REF!,BM20,BM18,BM17,#REF!)</f>
        <v>#REF!</v>
      </c>
      <c r="BQ69" s="54" t="e">
        <f>SUM(BQ59,BQ55,BQ53,BQ51,BP47,BP45,BP35,BN29,#REF!,BN20,BN18,BN17,#REF!)</f>
        <v>#REF!</v>
      </c>
      <c r="BR69" s="54" t="e">
        <f>SUM(BR59,BR55,BR53,BR51,BQ47,BQ45,BQ35,BO29,#REF!,BO20,BO18,BO17,#REF!)</f>
        <v>#REF!</v>
      </c>
      <c r="BS69" s="54" t="e">
        <f>SUM(BS59,BS55,BS53,BS51,BR47,BR45,BR35,BP29,#REF!,BP20,BP18,BP17,#REF!)</f>
        <v>#REF!</v>
      </c>
      <c r="BT69" s="54" t="e">
        <f>SUM(BT59,BT55,BT53,BT51,BS47,BS45,BS35,BQ29,#REF!,BQ20,BQ18,BQ17,#REF!)</f>
        <v>#REF!</v>
      </c>
      <c r="BU69" s="54" t="e">
        <f>SUM(BU59,BU55,BU53,BU51,BT47,BT45,BT35,BR29,#REF!,BR20,BR18,BR17,#REF!)</f>
        <v>#REF!</v>
      </c>
      <c r="BV69" s="54" t="e">
        <f>SUM(BV59,BV55,BV53,BV51,BU47,BU45,BU35,BS29,#REF!,BS20,BS18,BS17,#REF!)</f>
        <v>#REF!</v>
      </c>
      <c r="BW69" s="54" t="e">
        <f>SUM(BW59,BW55,BW53,BW51,BV47,BV45,BV35,BT29,#REF!,BT20,BT18,BT17,#REF!)</f>
        <v>#REF!</v>
      </c>
      <c r="BX69" s="54" t="e">
        <f>SUM(BX59,BX55,BX53,BX51,BW47,BW45,BW35,BU29,#REF!,BU20,BU18,BU17,#REF!)</f>
        <v>#REF!</v>
      </c>
      <c r="BY69" s="54" t="e">
        <f>SUM(BY59,BY55,BY53,BY51,BX47,BX45,BX35,BV29,#REF!,BV20,BV18,BV17,#REF!)</f>
        <v>#REF!</v>
      </c>
      <c r="BZ69" s="54" t="e">
        <f>SUM(BZ59,BZ55,BZ53,BZ51,BY47,BY45,BY35,BW29,#REF!,BW20,BW18,BW17,#REF!)</f>
        <v>#REF!</v>
      </c>
      <c r="CA69" s="54" t="e">
        <f>SUM(CA59,CA55,CA53,CA51,BZ47,BZ45,BZ35,BX29,#REF!,BX20,BX18,BX17,#REF!)</f>
        <v>#REF!</v>
      </c>
      <c r="CB69" s="54" t="e">
        <f>SUM(CB59,CB55,CB53,CB51,CA47,CA45,CA35,BY29,#REF!,BY20,BY18,BY17,#REF!)</f>
        <v>#REF!</v>
      </c>
      <c r="CC69" s="54" t="e">
        <f>SUM(CC59,CC55,CC53,CC51,CB47,CB45,CB35,BZ29,#REF!,BZ20,BZ18,BZ17,#REF!)</f>
        <v>#REF!</v>
      </c>
      <c r="CD69" s="54" t="e">
        <f>SUM(CD59,CD55,CD53,CD51,CC47,CC45,CC35,CA29,#REF!,CA20,CA18,CA17,#REF!)</f>
        <v>#REF!</v>
      </c>
      <c r="CE69" s="54" t="e">
        <f>SUM(CE59,CE55,CE53,CE51,CD47,CD45,CD35,CB29,#REF!,CB20,CB18,CB17,#REF!)</f>
        <v>#REF!</v>
      </c>
      <c r="CF69" s="54" t="e">
        <f>SUM(CF59,CF55,CF53,CF51,CE47,CE45,CE35,CC29,#REF!,CC20,CC18,CC17,#REF!)</f>
        <v>#REF!</v>
      </c>
      <c r="CG69" s="54" t="e">
        <f>SUM(CG59,CG55,CG53,CG51,CF47,CF45,CF35,CD29,#REF!,CD20,CD18,CD17,#REF!)</f>
        <v>#REF!</v>
      </c>
      <c r="CH69" s="54" t="e">
        <f>SUM(CH59,CH55,CH53,CH51,CG47,CG45,CG35,CE29,#REF!,CE20,CE18,CE17,#REF!)</f>
        <v>#REF!</v>
      </c>
      <c r="CI69" s="54" t="e">
        <f>SUM(CI59,CI55,CI53,CI51,CH47,CH45,CH35,CF29,#REF!,CF20,CF18,CF17,#REF!)</f>
        <v>#REF!</v>
      </c>
      <c r="CJ69" s="54" t="e">
        <f>SUM(CJ59,CJ55,CJ53,CJ51,CI47,CI45,CI35,CG29,#REF!,CG20,CG18,CG17,#REF!)</f>
        <v>#REF!</v>
      </c>
      <c r="CK69" s="54" t="e">
        <f>SUM(CK59,CK55,CK53,CK51,CJ47,CJ45,CJ35,CH29,#REF!,CH20,CH18,CH17,#REF!)</f>
        <v>#REF!</v>
      </c>
      <c r="CL69" s="54" t="e">
        <f>SUM(CL59,CL55,CL53,CL51,CK47,CK45,CK35,CI29,#REF!,CI20,CI18,CI17,#REF!)</f>
        <v>#REF!</v>
      </c>
      <c r="CM69" s="54" t="e">
        <f>SUM(CM59,CM55,CM53,CM51,CL47,CL45,CL35,CJ29,#REF!,CJ20,CJ18,CJ17,#REF!)</f>
        <v>#REF!</v>
      </c>
      <c r="CN69" s="54" t="e">
        <f>SUM(CN59,CN55,CN53,CN51,CM47,CM45,CM35,CK29,#REF!,CK20,CK18,CK17,#REF!)</f>
        <v>#REF!</v>
      </c>
      <c r="CO69" s="54" t="e">
        <f>SUM(CO59,CO55,CO53,CO51,CN47,CN45,CN35,CL29,#REF!,CL20,CL18,CL17,#REF!)</f>
        <v>#REF!</v>
      </c>
      <c r="CP69" s="54" t="e">
        <f>SUM(CP59,CP55,CP53,CP51,CO47,CO45,CO35,CM29,#REF!,CM20,CM18,CM17,#REF!)</f>
        <v>#REF!</v>
      </c>
      <c r="CQ69" s="54" t="e">
        <f>SUM(CQ59,CQ55,CQ53,CQ51,CP47,CP45,CP35,CN29,#REF!,CN20,CN18,CN17,#REF!)</f>
        <v>#REF!</v>
      </c>
      <c r="CR69" s="54" t="e">
        <f>SUM(CR59,CR55,CR53,CR51,CQ47,CQ45,CQ35,CO29,#REF!,CO20,CO18,CO17,#REF!)</f>
        <v>#REF!</v>
      </c>
      <c r="CS69" s="54" t="e">
        <f>SUM(CS59,CS55,CS53,CS51,CR47,CR45,CR35,CP29,#REF!,CP20,CP18,CP17,#REF!)</f>
        <v>#REF!</v>
      </c>
      <c r="CT69" s="54" t="e">
        <f>SUM(CT59,CT55,CT53,CT51,CS47,CS45,CS35,CQ29,#REF!,CQ20,CQ18,CQ17,#REF!)</f>
        <v>#REF!</v>
      </c>
      <c r="CU69" s="54" t="e">
        <f>SUM(CU59,CU55,CU53,CU51,CT47,CT45,CT35,CR29,#REF!,CR20,CR18,CR17,#REF!)</f>
        <v>#REF!</v>
      </c>
      <c r="CV69" s="54" t="e">
        <f>SUM(CV59,CV55,CV53,CV51,CU47,CU45,CU35,CS29,#REF!,CS20,CS18,CS17,#REF!)</f>
        <v>#REF!</v>
      </c>
      <c r="CW69" s="54" t="e">
        <f>SUM(CW59,CW55,CW53,CW51,CV47,CV45,CV35,CT29,#REF!,CT20,CT18,CT17,#REF!)</f>
        <v>#REF!</v>
      </c>
      <c r="CX69" s="54" t="e">
        <f>SUM(CX59,CX55,CX53,CX51,CW47,CW45,CW35,CU29,#REF!,CU20,CU18,CU17,#REF!)</f>
        <v>#REF!</v>
      </c>
      <c r="CY69" s="54" t="e">
        <f>SUM(CY59,CY55,CY53,CY51,CX47,CX45,CX35,CV29,#REF!,CV20,CV18,CV17,#REF!)</f>
        <v>#REF!</v>
      </c>
      <c r="CZ69" s="54" t="e">
        <f>SUM(CZ59,CZ55,CZ53,CZ51,CY47,CY45,CY35,CW29,#REF!,CW20,CW18,CW17,#REF!)</f>
        <v>#REF!</v>
      </c>
      <c r="DA69" s="54" t="e">
        <f>SUM(DA59,DA55,DA53,DA51,CZ47,CZ45,CZ35,CX29,#REF!,CX20,CX18,CX17,#REF!)</f>
        <v>#REF!</v>
      </c>
      <c r="DB69" s="54" t="e">
        <f>SUM(DB59,DB55,DB53,DB51,DA47,DA45,DA35,CY29,#REF!,CY20,CY18,CY17,#REF!)</f>
        <v>#REF!</v>
      </c>
      <c r="DC69" s="54" t="e">
        <f>SUM(DC59,DC55,DC53,DC51,DB47,DB45,DB35,CZ29,#REF!,CZ20,CZ18,CZ17,#REF!)</f>
        <v>#REF!</v>
      </c>
      <c r="DD69" s="54" t="e">
        <f>SUM(DD59,DD55,DD53,DD51,DC47,DC45,DC35,DA29,#REF!,DA20,DA18,DA17,#REF!)</f>
        <v>#REF!</v>
      </c>
      <c r="DE69" s="54" t="e">
        <f>SUM(DE59,DE55,DE53,DE51,DD47,DD45,DD35,DB29,#REF!,DB20,DB18,DB17,#REF!)</f>
        <v>#REF!</v>
      </c>
      <c r="DF69" s="54" t="e">
        <f>SUM(DF59,DF55,DF53,DF51,DE47,DE45,DE35,DC29,#REF!,DC20,DC18,DC17,#REF!)</f>
        <v>#REF!</v>
      </c>
      <c r="DG69" s="54" t="e">
        <f>SUM(DG59,DG55,DG53,DG51,DF47,DF45,DF35,DD29,#REF!,DD20,DD18,DD17,#REF!)</f>
        <v>#REF!</v>
      </c>
      <c r="DH69" s="54" t="e">
        <f>SUM(DH59,DH55,DH53,DH51,DG47,DG45,DG35,DE29,#REF!,DE20,DE18,DE17,#REF!)</f>
        <v>#REF!</v>
      </c>
      <c r="DI69" s="54" t="e">
        <f>SUM(DI59,DI55,DI53,DI51,DH47,DH45,DH35,DF29,#REF!,DF20,DF18,DF17,#REF!)</f>
        <v>#REF!</v>
      </c>
      <c r="DJ69" s="54" t="e">
        <f>SUM(DJ59,DJ55,DJ53,DJ51,DI47,DI45,DI35,DG29,#REF!,DG20,DG18,DG17,#REF!)</f>
        <v>#REF!</v>
      </c>
      <c r="DK69" s="54" t="e">
        <f>SUM(DK59,DK55,DK53,DK51,DJ47,DJ45,DJ35,DH29,#REF!,DH20,DH18,DH17,#REF!)</f>
        <v>#REF!</v>
      </c>
    </row>
  </sheetData>
  <mergeCells count="3">
    <mergeCell ref="C9:I9"/>
    <mergeCell ref="A4:I5"/>
    <mergeCell ref="C2:G2"/>
  </mergeCells>
  <printOptions horizontalCentered="1"/>
  <pageMargins left="0.2755905511811024" right="0.1968503937007874" top="0.37" bottom="0.4" header="0.21" footer="0.22"/>
  <pageSetup horizontalDpi="300" verticalDpi="300" orientation="landscape" paperSize="9" r:id="rId1"/>
  <headerFooter alignWithMargins="0">
    <oddFooter>&amp;R&amp;10
&amp;12
...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AT245"/>
  <sheetViews>
    <sheetView workbookViewId="0" topLeftCell="A66">
      <selection activeCell="D91" sqref="D91"/>
    </sheetView>
  </sheetViews>
  <sheetFormatPr defaultColWidth="11.421875" defaultRowHeight="15"/>
  <cols>
    <col min="1" max="1" width="6.7109375" style="1478" customWidth="1"/>
    <col min="2" max="2" width="28.7109375" style="1478" customWidth="1"/>
    <col min="3" max="3" width="15.7109375" style="1479" customWidth="1"/>
    <col min="4" max="5" width="15.7109375" style="1478" customWidth="1"/>
    <col min="6" max="6" width="5.28125" style="1478" customWidth="1"/>
    <col min="7" max="8" width="12.140625" style="1488" customWidth="1"/>
    <col min="9" max="10" width="6.28125" style="1478" customWidth="1"/>
    <col min="11" max="11" width="6.28125" style="1479" customWidth="1"/>
    <col min="12" max="13" width="6.28125" style="1478" customWidth="1"/>
    <col min="14" max="14" width="6.28125" style="1479" customWidth="1"/>
    <col min="15" max="16" width="6.28125" style="1478" customWidth="1"/>
    <col min="17" max="17" width="6.28125" style="1479" customWidth="1"/>
    <col min="18" max="18" width="10.28125" style="1488" customWidth="1"/>
    <col min="19" max="20" width="6.28125" style="1478" customWidth="1"/>
    <col min="21" max="21" width="6.28125" style="1479" customWidth="1"/>
    <col min="22" max="22" width="10.28125" style="1488" customWidth="1"/>
    <col min="23" max="16384" width="11.421875" style="1478" customWidth="1"/>
  </cols>
  <sheetData>
    <row r="1" ht="15.75">
      <c r="A1" s="2073"/>
    </row>
    <row r="2" spans="2:22" s="1167" customFormat="1" ht="12.75">
      <c r="B2" s="2827" t="s">
        <v>375</v>
      </c>
      <c r="C2" s="2827"/>
      <c r="D2" s="2827"/>
      <c r="E2" s="2827"/>
      <c r="G2" s="2261"/>
      <c r="H2" s="2261"/>
      <c r="K2" s="2197"/>
      <c r="N2" s="2197"/>
      <c r="Q2" s="2197"/>
      <c r="R2" s="2261"/>
      <c r="U2" s="2197"/>
      <c r="V2" s="2261"/>
    </row>
    <row r="3" spans="2:5" ht="12.75">
      <c r="B3" s="734" t="s">
        <v>296</v>
      </c>
      <c r="C3" s="2360"/>
      <c r="D3" s="2264"/>
      <c r="E3" s="2355" t="s">
        <v>405</v>
      </c>
    </row>
    <row r="5" spans="1:22" ht="24.75" customHeight="1">
      <c r="A5" s="1480"/>
      <c r="B5" s="2838" t="s">
        <v>432</v>
      </c>
      <c r="C5" s="2838"/>
      <c r="D5" s="2838"/>
      <c r="E5" s="2838"/>
      <c r="F5" s="1481"/>
      <c r="G5" s="1482"/>
      <c r="H5" s="1478"/>
      <c r="I5" s="1483"/>
      <c r="J5" s="1481"/>
      <c r="K5" s="1484"/>
      <c r="L5" s="1481"/>
      <c r="M5" s="1481"/>
      <c r="N5" s="1484"/>
      <c r="O5" s="1481"/>
      <c r="P5" s="1481"/>
      <c r="Q5" s="1484"/>
      <c r="R5" s="1482"/>
      <c r="S5" s="1481"/>
      <c r="T5" s="1481"/>
      <c r="U5" s="1484"/>
      <c r="V5" s="1482"/>
    </row>
    <row r="6" spans="1:22" ht="12" customHeight="1" thickBot="1">
      <c r="A6" s="1485"/>
      <c r="B6" s="1486"/>
      <c r="C6" s="2361"/>
      <c r="D6" s="1487"/>
      <c r="E6" s="1487"/>
      <c r="F6" s="1481"/>
      <c r="G6" s="1482"/>
      <c r="H6" s="1482"/>
      <c r="I6" s="1483"/>
      <c r="J6" s="1481"/>
      <c r="K6" s="1484"/>
      <c r="L6" s="1481"/>
      <c r="M6" s="1481"/>
      <c r="N6" s="1484"/>
      <c r="O6" s="1481"/>
      <c r="P6" s="1481"/>
      <c r="Q6" s="1484"/>
      <c r="R6" s="1482"/>
      <c r="S6" s="1481"/>
      <c r="T6" s="1481"/>
      <c r="U6" s="1484"/>
      <c r="V6" s="1482"/>
    </row>
    <row r="7" spans="2:9" ht="9.75" customHeight="1">
      <c r="B7" s="2828" t="s">
        <v>302</v>
      </c>
      <c r="C7" s="2831" t="s">
        <v>303</v>
      </c>
      <c r="D7" s="2832"/>
      <c r="E7" s="2833"/>
      <c r="I7" s="1489"/>
    </row>
    <row r="8" spans="1:22" ht="9.75" customHeight="1">
      <c r="A8" s="1490"/>
      <c r="B8" s="2829"/>
      <c r="C8" s="2834"/>
      <c r="D8" s="2835"/>
      <c r="E8" s="2836"/>
      <c r="F8" s="1485"/>
      <c r="G8" s="1491"/>
      <c r="H8" s="1491"/>
      <c r="I8" s="1492"/>
      <c r="J8" s="1485"/>
      <c r="K8" s="1493"/>
      <c r="L8" s="1485"/>
      <c r="M8" s="1485"/>
      <c r="N8" s="1493"/>
      <c r="O8" s="1492"/>
      <c r="P8" s="1485"/>
      <c r="Q8" s="1493"/>
      <c r="R8" s="1491"/>
      <c r="S8" s="1485"/>
      <c r="T8" s="1485"/>
      <c r="U8" s="1493"/>
      <c r="V8" s="1491"/>
    </row>
    <row r="9" spans="2:46" ht="18" customHeight="1" thickBot="1">
      <c r="B9" s="2830"/>
      <c r="C9" s="1521" t="s">
        <v>304</v>
      </c>
      <c r="D9" s="1522" t="s">
        <v>144</v>
      </c>
      <c r="E9" s="1523" t="s">
        <v>145</v>
      </c>
      <c r="F9" s="1485"/>
      <c r="G9" s="1491"/>
      <c r="H9" s="1491"/>
      <c r="I9" s="1496"/>
      <c r="J9" s="1485"/>
      <c r="K9" s="1497"/>
      <c r="L9" s="1485"/>
      <c r="M9" s="1481"/>
      <c r="N9" s="1484"/>
      <c r="O9" s="1498"/>
      <c r="P9" s="1485"/>
      <c r="Q9" s="1493"/>
      <c r="R9" s="1499"/>
      <c r="S9" s="1485"/>
      <c r="T9" s="1481"/>
      <c r="U9" s="1484"/>
      <c r="V9" s="1482"/>
      <c r="X9" s="1204"/>
      <c r="Y9" s="1483"/>
      <c r="Z9" s="1500"/>
      <c r="AA9" s="1500"/>
      <c r="AB9" s="1500"/>
      <c r="AC9" s="1500"/>
      <c r="AD9" s="1500"/>
      <c r="AE9" s="1500"/>
      <c r="AF9" s="1501"/>
      <c r="AG9" s="1501"/>
      <c r="AH9" s="1502"/>
      <c r="AI9" s="1500"/>
      <c r="AJ9" s="1500"/>
      <c r="AK9" s="1500"/>
      <c r="AL9" s="1500"/>
      <c r="AM9" s="1500"/>
      <c r="AN9" s="1500"/>
      <c r="AO9" s="1500"/>
      <c r="AP9" s="1500"/>
      <c r="AQ9" s="1501"/>
      <c r="AR9" s="1500"/>
      <c r="AS9" s="1500"/>
      <c r="AT9" s="1503"/>
    </row>
    <row r="10" spans="2:22" ht="18" customHeight="1" thickBot="1">
      <c r="B10" s="2115" t="s">
        <v>18</v>
      </c>
      <c r="C10" s="2063">
        <f>SUM(C36,C56,C83)</f>
        <v>318</v>
      </c>
      <c r="D10" s="2063">
        <f>SUM(D36,D56,D83)</f>
        <v>250</v>
      </c>
      <c r="E10" s="2114">
        <f>SUM(E36,E56,E83)</f>
        <v>68</v>
      </c>
      <c r="F10" s="1490"/>
      <c r="G10" s="1491"/>
      <c r="H10" s="1491"/>
      <c r="I10" s="1497"/>
      <c r="J10" s="1504"/>
      <c r="K10" s="1485"/>
      <c r="L10" s="1493"/>
      <c r="M10" s="1485"/>
      <c r="N10" s="1485"/>
      <c r="O10" s="1493"/>
      <c r="P10" s="1485"/>
      <c r="Q10" s="1485"/>
      <c r="R10" s="1499"/>
      <c r="S10" s="1493"/>
      <c r="T10" s="1485"/>
      <c r="U10" s="1485"/>
      <c r="V10" s="1491"/>
    </row>
    <row r="11" spans="2:22" ht="18" customHeight="1">
      <c r="B11" s="1884" t="s">
        <v>355</v>
      </c>
      <c r="C11" s="2362"/>
      <c r="D11" s="1520"/>
      <c r="E11" s="1885"/>
      <c r="F11" s="1505"/>
      <c r="G11" s="1491"/>
      <c r="H11" s="1491"/>
      <c r="I11" s="1497"/>
      <c r="J11" s="1504"/>
      <c r="K11" s="1485"/>
      <c r="L11" s="1493"/>
      <c r="M11" s="1485"/>
      <c r="N11" s="1485"/>
      <c r="O11" s="1493"/>
      <c r="P11" s="1485"/>
      <c r="Q11" s="1485"/>
      <c r="R11" s="1499"/>
      <c r="S11" s="1493"/>
      <c r="T11" s="1485"/>
      <c r="U11" s="1485"/>
      <c r="V11" s="1491"/>
    </row>
    <row r="12" spans="2:22" ht="12.75" customHeight="1">
      <c r="B12" s="2265" t="s">
        <v>305</v>
      </c>
      <c r="C12" s="2363">
        <v>6</v>
      </c>
      <c r="D12" s="2266">
        <v>4</v>
      </c>
      <c r="E12" s="2267">
        <v>2</v>
      </c>
      <c r="G12" s="1482"/>
      <c r="H12" s="1482"/>
      <c r="I12" s="1494"/>
      <c r="J12" s="1506"/>
      <c r="K12" s="1481"/>
      <c r="L12" s="1484"/>
      <c r="M12" s="1481"/>
      <c r="N12" s="1481"/>
      <c r="O12" s="1484"/>
      <c r="P12" s="1481"/>
      <c r="Q12" s="1481"/>
      <c r="R12" s="1495"/>
      <c r="S12" s="1484"/>
      <c r="T12" s="1481"/>
      <c r="U12" s="1481"/>
      <c r="V12" s="1491"/>
    </row>
    <row r="13" spans="1:22" ht="12.75" customHeight="1">
      <c r="A13" s="1507"/>
      <c r="B13" s="2268" t="s">
        <v>461</v>
      </c>
      <c r="C13" s="2364">
        <v>4</v>
      </c>
      <c r="D13" s="2270">
        <v>2</v>
      </c>
      <c r="E13" s="2271">
        <v>2</v>
      </c>
      <c r="F13" s="1508"/>
      <c r="G13" s="1508"/>
      <c r="H13" s="1508"/>
      <c r="I13" s="1508"/>
      <c r="J13" s="1508"/>
      <c r="K13" s="1508"/>
      <c r="L13" s="1508"/>
      <c r="M13" s="1508"/>
      <c r="N13" s="1508"/>
      <c r="O13" s="1508"/>
      <c r="P13" s="1508"/>
      <c r="Q13" s="1508"/>
      <c r="R13" s="1508"/>
      <c r="S13" s="1508"/>
      <c r="T13" s="1508"/>
      <c r="U13" s="1508"/>
      <c r="V13" s="1508"/>
    </row>
    <row r="14" spans="1:22" ht="12.75" customHeight="1">
      <c r="A14" s="1507"/>
      <c r="B14" s="2268" t="s">
        <v>306</v>
      </c>
      <c r="C14" s="2364">
        <v>0</v>
      </c>
      <c r="D14" s="2270">
        <v>0</v>
      </c>
      <c r="E14" s="2271">
        <v>0</v>
      </c>
      <c r="F14" s="1508"/>
      <c r="G14" s="1508"/>
      <c r="H14" s="1508"/>
      <c r="I14" s="1508"/>
      <c r="J14" s="1508"/>
      <c r="K14" s="1508"/>
      <c r="L14" s="1508"/>
      <c r="M14" s="1508"/>
      <c r="N14" s="1508"/>
      <c r="O14" s="1508"/>
      <c r="P14" s="1508"/>
      <c r="Q14" s="1508"/>
      <c r="R14" s="1508"/>
      <c r="S14" s="1508"/>
      <c r="T14" s="1508"/>
      <c r="U14" s="1508"/>
      <c r="V14" s="1508"/>
    </row>
    <row r="15" spans="1:22" ht="12.75" customHeight="1">
      <c r="A15" s="1507"/>
      <c r="B15" s="2268" t="s">
        <v>307</v>
      </c>
      <c r="C15" s="2364">
        <v>1</v>
      </c>
      <c r="D15" s="2270">
        <v>0</v>
      </c>
      <c r="E15" s="2271">
        <v>1</v>
      </c>
      <c r="F15" s="1508"/>
      <c r="G15" s="1508"/>
      <c r="H15" s="1508"/>
      <c r="I15" s="1508"/>
      <c r="J15" s="1508"/>
      <c r="K15" s="1508"/>
      <c r="L15" s="1508"/>
      <c r="M15" s="1508"/>
      <c r="N15" s="1508"/>
      <c r="O15" s="1508"/>
      <c r="P15" s="1508"/>
      <c r="Q15" s="1508"/>
      <c r="R15" s="1508"/>
      <c r="S15" s="1508"/>
      <c r="T15" s="1508"/>
      <c r="U15" s="1508"/>
      <c r="V15" s="1508"/>
    </row>
    <row r="16" spans="1:22" ht="12.75" customHeight="1">
      <c r="A16" s="1507"/>
      <c r="B16" s="2268" t="s">
        <v>462</v>
      </c>
      <c r="C16" s="2364">
        <v>5</v>
      </c>
      <c r="D16" s="2270">
        <v>4</v>
      </c>
      <c r="E16" s="2271">
        <v>1</v>
      </c>
      <c r="F16" s="1508"/>
      <c r="G16" s="1508"/>
      <c r="H16" s="1508"/>
      <c r="I16" s="1508"/>
      <c r="J16" s="1508"/>
      <c r="K16" s="1508"/>
      <c r="L16" s="1508"/>
      <c r="M16" s="1508"/>
      <c r="N16" s="1508"/>
      <c r="O16" s="1508"/>
      <c r="P16" s="1508"/>
      <c r="Q16" s="1508"/>
      <c r="R16" s="1508"/>
      <c r="S16" s="1508"/>
      <c r="T16" s="1508"/>
      <c r="U16" s="1508"/>
      <c r="V16" s="1508"/>
    </row>
    <row r="17" spans="1:22" ht="12.75" customHeight="1">
      <c r="A17" s="1507"/>
      <c r="B17" s="2268" t="s">
        <v>308</v>
      </c>
      <c r="C17" s="2364">
        <v>1</v>
      </c>
      <c r="D17" s="2270">
        <v>1</v>
      </c>
      <c r="E17" s="2271">
        <v>0</v>
      </c>
      <c r="F17" s="1508"/>
      <c r="G17" s="1508"/>
      <c r="H17" s="1508"/>
      <c r="I17" s="1508"/>
      <c r="J17" s="1508"/>
      <c r="K17" s="1508"/>
      <c r="L17" s="1508"/>
      <c r="M17" s="1508"/>
      <c r="N17" s="1508"/>
      <c r="O17" s="1508"/>
      <c r="P17" s="1508"/>
      <c r="Q17" s="1508"/>
      <c r="R17" s="1508"/>
      <c r="S17" s="1508"/>
      <c r="T17" s="1508"/>
      <c r="U17" s="1508"/>
      <c r="V17" s="1508"/>
    </row>
    <row r="18" spans="1:22" ht="12.75" customHeight="1">
      <c r="A18" s="1507"/>
      <c r="B18" s="2268" t="s">
        <v>309</v>
      </c>
      <c r="C18" s="2364">
        <v>8</v>
      </c>
      <c r="D18" s="2270">
        <v>6</v>
      </c>
      <c r="E18" s="2271">
        <v>2</v>
      </c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</row>
    <row r="19" spans="1:22" ht="12.75" customHeight="1">
      <c r="A19" s="1507"/>
      <c r="B19" s="2268" t="s">
        <v>310</v>
      </c>
      <c r="C19" s="2364">
        <v>30</v>
      </c>
      <c r="D19" s="2270">
        <v>27</v>
      </c>
      <c r="E19" s="2271">
        <v>3</v>
      </c>
      <c r="F19" s="1508"/>
      <c r="G19" s="1508"/>
      <c r="H19" s="1508"/>
      <c r="I19" s="1508"/>
      <c r="J19" s="1508"/>
      <c r="K19" s="1508"/>
      <c r="L19" s="1508"/>
      <c r="M19" s="1508"/>
      <c r="N19" s="1508"/>
      <c r="O19" s="1508"/>
      <c r="P19" s="1508"/>
      <c r="Q19" s="1508"/>
      <c r="R19" s="1508"/>
      <c r="S19" s="1508"/>
      <c r="T19" s="1508"/>
      <c r="U19" s="1508"/>
      <c r="V19" s="1508"/>
    </row>
    <row r="20" spans="1:22" ht="12.75" customHeight="1">
      <c r="A20" s="1507"/>
      <c r="B20" s="2268" t="s">
        <v>311</v>
      </c>
      <c r="C20" s="2364">
        <v>1</v>
      </c>
      <c r="D20" s="2270">
        <v>1</v>
      </c>
      <c r="E20" s="2271">
        <v>0</v>
      </c>
      <c r="F20" s="1508"/>
      <c r="G20" s="1508"/>
      <c r="H20" s="1508"/>
      <c r="I20" s="1508"/>
      <c r="J20" s="1508"/>
      <c r="K20" s="1508"/>
      <c r="L20" s="1508"/>
      <c r="M20" s="1508"/>
      <c r="N20" s="1508"/>
      <c r="O20" s="1508"/>
      <c r="P20" s="1508"/>
      <c r="Q20" s="1508"/>
      <c r="R20" s="1508"/>
      <c r="S20" s="1508"/>
      <c r="T20" s="1508"/>
      <c r="U20" s="1508"/>
      <c r="V20" s="1508"/>
    </row>
    <row r="21" spans="1:22" ht="12.75" customHeight="1">
      <c r="A21" s="1507"/>
      <c r="B21" s="2268" t="s">
        <v>312</v>
      </c>
      <c r="C21" s="2364">
        <v>1</v>
      </c>
      <c r="D21" s="2270">
        <v>0</v>
      </c>
      <c r="E21" s="2271">
        <v>1</v>
      </c>
      <c r="F21" s="1508"/>
      <c r="G21" s="1508"/>
      <c r="H21" s="1508"/>
      <c r="I21" s="1508"/>
      <c r="J21" s="1508"/>
      <c r="K21" s="1508"/>
      <c r="L21" s="1508"/>
      <c r="M21" s="1508"/>
      <c r="N21" s="1508"/>
      <c r="O21" s="1508"/>
      <c r="P21" s="1508"/>
      <c r="Q21" s="1508"/>
      <c r="R21" s="1508"/>
      <c r="S21" s="1508"/>
      <c r="T21" s="1508"/>
      <c r="U21" s="1508"/>
      <c r="V21" s="1508"/>
    </row>
    <row r="22" spans="1:22" ht="12.75" customHeight="1">
      <c r="A22" s="1507"/>
      <c r="B22" s="2268" t="s">
        <v>313</v>
      </c>
      <c r="C22" s="2364">
        <v>1</v>
      </c>
      <c r="D22" s="2270">
        <v>1</v>
      </c>
      <c r="E22" s="2271">
        <v>0</v>
      </c>
      <c r="F22" s="1508"/>
      <c r="G22" s="1508"/>
      <c r="H22" s="1508"/>
      <c r="I22" s="1508"/>
      <c r="J22" s="1508"/>
      <c r="K22" s="1508"/>
      <c r="L22" s="1508"/>
      <c r="M22" s="1508"/>
      <c r="N22" s="1508"/>
      <c r="O22" s="1508"/>
      <c r="P22" s="1508"/>
      <c r="Q22" s="1508"/>
      <c r="R22" s="1508"/>
      <c r="S22" s="1508"/>
      <c r="T22" s="1508"/>
      <c r="U22" s="1508"/>
      <c r="V22" s="1508"/>
    </row>
    <row r="23" spans="1:22" ht="12.75" customHeight="1">
      <c r="A23" s="1507"/>
      <c r="B23" s="2268" t="s">
        <v>314</v>
      </c>
      <c r="C23" s="2364">
        <v>4</v>
      </c>
      <c r="D23" s="2270">
        <v>4</v>
      </c>
      <c r="E23" s="2271">
        <v>0</v>
      </c>
      <c r="F23" s="1508"/>
      <c r="G23" s="1508"/>
      <c r="H23" s="1508"/>
      <c r="I23" s="1508"/>
      <c r="J23" s="1508"/>
      <c r="K23" s="1508"/>
      <c r="L23" s="1508"/>
      <c r="M23" s="1508"/>
      <c r="N23" s="1508"/>
      <c r="O23" s="1508"/>
      <c r="P23" s="1508"/>
      <c r="Q23" s="1508"/>
      <c r="R23" s="1508"/>
      <c r="S23" s="1508"/>
      <c r="T23" s="1508"/>
      <c r="U23" s="1508"/>
      <c r="V23" s="1508"/>
    </row>
    <row r="24" spans="1:22" ht="12.75" customHeight="1">
      <c r="A24" s="1507"/>
      <c r="B24" s="2268" t="s">
        <v>315</v>
      </c>
      <c r="C24" s="2364">
        <v>17</v>
      </c>
      <c r="D24" s="2270">
        <v>11</v>
      </c>
      <c r="E24" s="2271">
        <v>6</v>
      </c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</row>
    <row r="25" spans="1:22" ht="12.75" customHeight="1">
      <c r="A25" s="1507"/>
      <c r="B25" s="2268" t="s">
        <v>316</v>
      </c>
      <c r="C25" s="2364">
        <v>16</v>
      </c>
      <c r="D25" s="2270">
        <v>6</v>
      </c>
      <c r="E25" s="2271">
        <v>10</v>
      </c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</row>
    <row r="26" spans="1:22" ht="12.75" customHeight="1">
      <c r="A26" s="1507"/>
      <c r="B26" s="2268" t="s">
        <v>317</v>
      </c>
      <c r="C26" s="2364">
        <v>22</v>
      </c>
      <c r="D26" s="2270">
        <v>20</v>
      </c>
      <c r="E26" s="2271">
        <v>2</v>
      </c>
      <c r="F26" s="1508"/>
      <c r="G26" s="1508"/>
      <c r="H26" s="1508"/>
      <c r="I26" s="1508"/>
      <c r="J26" s="1508"/>
      <c r="K26" s="1508"/>
      <c r="L26" s="1508"/>
      <c r="M26" s="1508"/>
      <c r="N26" s="1508"/>
      <c r="O26" s="1508"/>
      <c r="P26" s="1508"/>
      <c r="Q26" s="1508"/>
      <c r="R26" s="1508"/>
      <c r="S26" s="1508"/>
      <c r="T26" s="1508"/>
      <c r="U26" s="1508"/>
      <c r="V26" s="1508"/>
    </row>
    <row r="27" spans="1:22" ht="12.75" customHeight="1">
      <c r="A27" s="1507"/>
      <c r="B27" s="2268" t="s">
        <v>318</v>
      </c>
      <c r="C27" s="2364">
        <v>6</v>
      </c>
      <c r="D27" s="2270">
        <v>6</v>
      </c>
      <c r="E27" s="2271">
        <v>0</v>
      </c>
      <c r="F27" s="1508"/>
      <c r="G27" s="1508"/>
      <c r="H27" s="1508"/>
      <c r="I27" s="1508"/>
      <c r="J27" s="1508"/>
      <c r="K27" s="1508"/>
      <c r="L27" s="1508"/>
      <c r="M27" s="1508"/>
      <c r="N27" s="1508"/>
      <c r="O27" s="1508"/>
      <c r="P27" s="1508"/>
      <c r="Q27" s="1508"/>
      <c r="R27" s="1508"/>
      <c r="S27" s="1508"/>
      <c r="T27" s="1508"/>
      <c r="U27" s="1508"/>
      <c r="V27" s="1508"/>
    </row>
    <row r="28" spans="1:22" s="1511" customFormat="1" ht="12.75" customHeight="1">
      <c r="A28" s="1509"/>
      <c r="B28" s="2268" t="s">
        <v>319</v>
      </c>
      <c r="C28" s="2364">
        <v>2</v>
      </c>
      <c r="D28" s="2270">
        <v>0</v>
      </c>
      <c r="E28" s="2271">
        <v>2</v>
      </c>
      <c r="F28" s="1510"/>
      <c r="G28" s="1510"/>
      <c r="H28" s="1510"/>
      <c r="I28" s="1510"/>
      <c r="J28" s="1510"/>
      <c r="K28" s="1510"/>
      <c r="L28" s="1510"/>
      <c r="M28" s="1510"/>
      <c r="N28" s="1510"/>
      <c r="O28" s="1510"/>
      <c r="P28" s="1510"/>
      <c r="Q28" s="1510"/>
      <c r="R28" s="1510"/>
      <c r="S28" s="1510"/>
      <c r="T28" s="1510"/>
      <c r="U28" s="1510"/>
      <c r="V28" s="1510"/>
    </row>
    <row r="29" spans="1:22" s="1514" customFormat="1" ht="12.75" customHeight="1">
      <c r="A29" s="1512"/>
      <c r="B29" s="2268" t="s">
        <v>320</v>
      </c>
      <c r="C29" s="2364">
        <v>1</v>
      </c>
      <c r="D29" s="2270">
        <v>0</v>
      </c>
      <c r="E29" s="2271">
        <v>1</v>
      </c>
      <c r="F29" s="1513"/>
      <c r="G29" s="1513"/>
      <c r="H29" s="1513"/>
      <c r="I29" s="1513"/>
      <c r="J29" s="1513"/>
      <c r="K29" s="1513"/>
      <c r="L29" s="1513"/>
      <c r="M29" s="1513"/>
      <c r="N29" s="1513"/>
      <c r="O29" s="1513"/>
      <c r="P29" s="1513"/>
      <c r="Q29" s="1513"/>
      <c r="R29" s="1513"/>
      <c r="S29" s="1513"/>
      <c r="T29" s="1513"/>
      <c r="U29" s="1513"/>
      <c r="V29" s="1513"/>
    </row>
    <row r="30" spans="1:22" s="1489" customFormat="1" ht="12.75" customHeight="1">
      <c r="A30" s="1514"/>
      <c r="B30" s="2268" t="s">
        <v>321</v>
      </c>
      <c r="C30" s="2364">
        <v>4</v>
      </c>
      <c r="D30" s="2270">
        <v>3</v>
      </c>
      <c r="E30" s="2271">
        <v>1</v>
      </c>
      <c r="F30" s="1515"/>
      <c r="G30" s="1515"/>
      <c r="H30" s="1515"/>
      <c r="I30" s="1515"/>
      <c r="J30" s="1515"/>
      <c r="K30" s="1515"/>
      <c r="L30" s="1515"/>
      <c r="M30" s="1515"/>
      <c r="N30" s="1515"/>
      <c r="O30" s="1515"/>
      <c r="P30" s="1515"/>
      <c r="Q30" s="1515"/>
      <c r="R30" s="1515"/>
      <c r="S30" s="1515"/>
      <c r="T30" s="1515"/>
      <c r="U30" s="1515"/>
      <c r="V30" s="1515"/>
    </row>
    <row r="31" spans="1:22" s="1489" customFormat="1" ht="12.75" customHeight="1">
      <c r="A31" s="1512"/>
      <c r="B31" s="2268" t="s">
        <v>322</v>
      </c>
      <c r="C31" s="2364">
        <v>7</v>
      </c>
      <c r="D31" s="2270">
        <v>4</v>
      </c>
      <c r="E31" s="2271">
        <v>3</v>
      </c>
      <c r="F31" s="1515"/>
      <c r="G31" s="1515"/>
      <c r="H31" s="1515"/>
      <c r="I31" s="1513"/>
      <c r="J31" s="1515"/>
      <c r="K31" s="1515"/>
      <c r="L31" s="1513"/>
      <c r="M31" s="1515"/>
      <c r="N31" s="1515"/>
      <c r="O31" s="1513"/>
      <c r="P31" s="1515"/>
      <c r="Q31" s="1515"/>
      <c r="R31" s="1515"/>
      <c r="S31" s="1515"/>
      <c r="T31" s="1515"/>
      <c r="U31" s="1513"/>
      <c r="V31" s="1515"/>
    </row>
    <row r="32" spans="1:22" ht="12.75" customHeight="1">
      <c r="A32" s="1477"/>
      <c r="B32" s="2268" t="s">
        <v>323</v>
      </c>
      <c r="C32" s="2364">
        <v>2</v>
      </c>
      <c r="D32" s="2270">
        <v>1</v>
      </c>
      <c r="E32" s="2271">
        <v>1</v>
      </c>
      <c r="F32" s="1516"/>
      <c r="G32" s="1495"/>
      <c r="H32" s="1495"/>
      <c r="I32" s="1506"/>
      <c r="J32" s="1516"/>
      <c r="K32" s="1494"/>
      <c r="L32" s="1516"/>
      <c r="M32" s="1516"/>
      <c r="O32" s="1516"/>
      <c r="P32" s="1516"/>
      <c r="Q32" s="1494"/>
      <c r="R32" s="1495"/>
      <c r="S32" s="1516"/>
      <c r="T32" s="1516"/>
      <c r="U32" s="1494"/>
      <c r="V32" s="1517"/>
    </row>
    <row r="33" spans="2:5" ht="12.75" customHeight="1">
      <c r="B33" s="2268" t="s">
        <v>324</v>
      </c>
      <c r="C33" s="2364">
        <v>0</v>
      </c>
      <c r="D33" s="2270">
        <v>0</v>
      </c>
      <c r="E33" s="2271">
        <v>0</v>
      </c>
    </row>
    <row r="34" spans="2:5" ht="12.75" customHeight="1">
      <c r="B34" s="2268" t="s">
        <v>325</v>
      </c>
      <c r="C34" s="2364">
        <v>5</v>
      </c>
      <c r="D34" s="2270">
        <v>5</v>
      </c>
      <c r="E34" s="2271">
        <v>0</v>
      </c>
    </row>
    <row r="35" spans="2:22" s="48" customFormat="1" ht="12.75" customHeight="1">
      <c r="B35" s="2272" t="s">
        <v>326</v>
      </c>
      <c r="C35" s="2365">
        <v>0</v>
      </c>
      <c r="D35" s="2273">
        <v>0</v>
      </c>
      <c r="E35" s="2274">
        <v>0</v>
      </c>
      <c r="G35" s="1519"/>
      <c r="H35" s="1519"/>
      <c r="R35" s="1519"/>
      <c r="V35" s="1519"/>
    </row>
    <row r="36" spans="2:5" ht="15.75" customHeight="1" thickBot="1">
      <c r="B36" s="2391" t="s">
        <v>327</v>
      </c>
      <c r="C36" s="2275">
        <v>144</v>
      </c>
      <c r="D36" s="2275">
        <v>106</v>
      </c>
      <c r="E36" s="2276">
        <v>38</v>
      </c>
    </row>
    <row r="37" spans="2:5" ht="17.25" customHeight="1">
      <c r="B37" s="2277" t="s">
        <v>357</v>
      </c>
      <c r="C37" s="2366"/>
      <c r="D37" s="2278"/>
      <c r="E37" s="2279"/>
    </row>
    <row r="38" spans="2:5" ht="12.75" customHeight="1">
      <c r="B38" s="2265" t="s">
        <v>328</v>
      </c>
      <c r="C38" s="2363">
        <v>6</v>
      </c>
      <c r="D38" s="2269">
        <v>5</v>
      </c>
      <c r="E38" s="2280">
        <v>1</v>
      </c>
    </row>
    <row r="39" spans="2:5" ht="12.75" customHeight="1">
      <c r="B39" s="2268" t="s">
        <v>329</v>
      </c>
      <c r="C39" s="2364">
        <v>4</v>
      </c>
      <c r="D39" s="2269">
        <v>4</v>
      </c>
      <c r="E39" s="2280">
        <v>0</v>
      </c>
    </row>
    <row r="40" spans="2:5" ht="12.75" customHeight="1">
      <c r="B40" s="2268" t="s">
        <v>330</v>
      </c>
      <c r="C40" s="2364">
        <v>2</v>
      </c>
      <c r="D40" s="2269">
        <v>2</v>
      </c>
      <c r="E40" s="2280">
        <v>0</v>
      </c>
    </row>
    <row r="41" spans="2:5" ht="12.75" customHeight="1">
      <c r="B41" s="2268" t="s">
        <v>331</v>
      </c>
      <c r="C41" s="2364">
        <v>0</v>
      </c>
      <c r="D41" s="2269">
        <v>0</v>
      </c>
      <c r="E41" s="2280">
        <v>0</v>
      </c>
    </row>
    <row r="42" spans="2:5" ht="12.75" customHeight="1">
      <c r="B42" s="2268" t="s">
        <v>332</v>
      </c>
      <c r="C42" s="2364">
        <v>10</v>
      </c>
      <c r="D42" s="2269">
        <v>9</v>
      </c>
      <c r="E42" s="2280">
        <v>1</v>
      </c>
    </row>
    <row r="43" spans="2:5" ht="12.75" customHeight="1">
      <c r="B43" s="2268" t="s">
        <v>333</v>
      </c>
      <c r="C43" s="2364">
        <v>2</v>
      </c>
      <c r="D43" s="2269">
        <v>2</v>
      </c>
      <c r="E43" s="2280">
        <v>0</v>
      </c>
    </row>
    <row r="44" spans="2:5" ht="12.75" customHeight="1">
      <c r="B44" s="2268" t="s">
        <v>423</v>
      </c>
      <c r="C44" s="2364">
        <v>1</v>
      </c>
      <c r="D44" s="2269">
        <v>1</v>
      </c>
      <c r="E44" s="2280">
        <v>0</v>
      </c>
    </row>
    <row r="45" spans="2:5" ht="12.75" customHeight="1">
      <c r="B45" s="2268" t="s">
        <v>334</v>
      </c>
      <c r="C45" s="2364">
        <v>0</v>
      </c>
      <c r="D45" s="2269">
        <v>0</v>
      </c>
      <c r="E45" s="2280">
        <v>0</v>
      </c>
    </row>
    <row r="46" spans="2:5" ht="12.75" customHeight="1">
      <c r="B46" s="2268" t="s">
        <v>424</v>
      </c>
      <c r="C46" s="2364">
        <v>1</v>
      </c>
      <c r="D46" s="2269">
        <v>1</v>
      </c>
      <c r="E46" s="2280">
        <v>0</v>
      </c>
    </row>
    <row r="47" spans="2:5" ht="12.75" customHeight="1">
      <c r="B47" s="2268" t="s">
        <v>425</v>
      </c>
      <c r="C47" s="2364">
        <v>2</v>
      </c>
      <c r="D47" s="2269">
        <v>1</v>
      </c>
      <c r="E47" s="2280">
        <v>1</v>
      </c>
    </row>
    <row r="48" spans="2:5" ht="12.75" customHeight="1">
      <c r="B48" s="2268" t="s">
        <v>335</v>
      </c>
      <c r="C48" s="2364">
        <v>0</v>
      </c>
      <c r="D48" s="2269">
        <v>0</v>
      </c>
      <c r="E48" s="2280">
        <v>0</v>
      </c>
    </row>
    <row r="49" spans="2:5" ht="12.75" customHeight="1">
      <c r="B49" s="2268" t="s">
        <v>336</v>
      </c>
      <c r="C49" s="2364">
        <v>12</v>
      </c>
      <c r="D49" s="2269">
        <v>12</v>
      </c>
      <c r="E49" s="2280">
        <v>0</v>
      </c>
    </row>
    <row r="50" spans="2:5" ht="12.75" customHeight="1">
      <c r="B50" s="2268" t="s">
        <v>208</v>
      </c>
      <c r="C50" s="2364">
        <v>5</v>
      </c>
      <c r="D50" s="2269">
        <v>2</v>
      </c>
      <c r="E50" s="2280">
        <v>3</v>
      </c>
    </row>
    <row r="51" spans="2:5" ht="12.75" customHeight="1">
      <c r="B51" s="2268" t="s">
        <v>426</v>
      </c>
      <c r="C51" s="2364">
        <v>11</v>
      </c>
      <c r="D51" s="2269">
        <v>10</v>
      </c>
      <c r="E51" s="2280">
        <v>1</v>
      </c>
    </row>
    <row r="52" spans="2:5" ht="12.75" customHeight="1">
      <c r="B52" s="2268" t="s">
        <v>19</v>
      </c>
      <c r="C52" s="2364">
        <v>49</v>
      </c>
      <c r="D52" s="2269">
        <v>43</v>
      </c>
      <c r="E52" s="2280">
        <v>6</v>
      </c>
    </row>
    <row r="53" spans="2:5" ht="12.75" customHeight="1">
      <c r="B53" s="2268" t="s">
        <v>337</v>
      </c>
      <c r="C53" s="2364">
        <v>6</v>
      </c>
      <c r="D53" s="2269">
        <v>3</v>
      </c>
      <c r="E53" s="2280">
        <v>3</v>
      </c>
    </row>
    <row r="54" spans="2:22" s="1479" customFormat="1" ht="12.75" customHeight="1">
      <c r="B54" s="2268" t="s">
        <v>338</v>
      </c>
      <c r="C54" s="2364">
        <v>2</v>
      </c>
      <c r="D54" s="2269">
        <v>1</v>
      </c>
      <c r="E54" s="2280">
        <v>1</v>
      </c>
      <c r="G54" s="1518"/>
      <c r="H54" s="1518"/>
      <c r="R54" s="1518"/>
      <c r="V54" s="1518"/>
    </row>
    <row r="55" spans="2:5" ht="12.75" customHeight="1">
      <c r="B55" s="2268" t="s">
        <v>339</v>
      </c>
      <c r="C55" s="2364">
        <v>7</v>
      </c>
      <c r="D55" s="2269">
        <v>3</v>
      </c>
      <c r="E55" s="2280">
        <v>4</v>
      </c>
    </row>
    <row r="56" spans="2:5" ht="24.75" thickBot="1">
      <c r="B56" s="2391" t="s">
        <v>427</v>
      </c>
      <c r="C56" s="2281">
        <v>120</v>
      </c>
      <c r="D56" s="2282">
        <v>99</v>
      </c>
      <c r="E56" s="2283">
        <v>21</v>
      </c>
    </row>
    <row r="57" spans="2:5" ht="15.75" customHeight="1">
      <c r="B57" s="2837" t="s">
        <v>377</v>
      </c>
      <c r="C57" s="2837"/>
      <c r="D57" s="2837"/>
      <c r="E57" s="2837"/>
    </row>
    <row r="58" spans="3:5" ht="15.75" customHeight="1">
      <c r="C58" s="2284"/>
      <c r="D58" s="2284"/>
      <c r="E58" s="2284"/>
    </row>
    <row r="59" spans="2:5" ht="15.75" customHeight="1">
      <c r="B59" s="2285"/>
      <c r="C59" s="2285"/>
      <c r="D59" s="2285"/>
      <c r="E59" s="2285"/>
    </row>
    <row r="60" spans="2:8" ht="15.75" customHeight="1" thickBot="1">
      <c r="B60" s="2286" t="s">
        <v>376</v>
      </c>
      <c r="H60" s="1478"/>
    </row>
    <row r="61" spans="2:5" ht="15.75" customHeight="1">
      <c r="B61" s="2828" t="s">
        <v>302</v>
      </c>
      <c r="C61" s="2831" t="s">
        <v>303</v>
      </c>
      <c r="D61" s="2832"/>
      <c r="E61" s="2833"/>
    </row>
    <row r="62" spans="2:5" ht="15.75" customHeight="1">
      <c r="B62" s="2829"/>
      <c r="C62" s="2834"/>
      <c r="D62" s="2835"/>
      <c r="E62" s="2836"/>
    </row>
    <row r="63" spans="2:5" ht="15.75" customHeight="1" thickBot="1">
      <c r="B63" s="2830"/>
      <c r="C63" s="1521" t="s">
        <v>304</v>
      </c>
      <c r="D63" s="1522" t="s">
        <v>144</v>
      </c>
      <c r="E63" s="1523" t="s">
        <v>145</v>
      </c>
    </row>
    <row r="64" spans="2:5" ht="15.75" customHeight="1">
      <c r="B64" s="2277" t="s">
        <v>356</v>
      </c>
      <c r="C64" s="2366"/>
      <c r="D64" s="2278"/>
      <c r="E64" s="2279"/>
    </row>
    <row r="65" spans="2:5" ht="12.75" customHeight="1">
      <c r="B65" s="2287" t="s">
        <v>340</v>
      </c>
      <c r="C65" s="2363">
        <v>2</v>
      </c>
      <c r="D65" s="2266">
        <v>2</v>
      </c>
      <c r="E65" s="2267">
        <v>0</v>
      </c>
    </row>
    <row r="66" spans="2:5" ht="12.75" customHeight="1">
      <c r="B66" s="2288" t="s">
        <v>341</v>
      </c>
      <c r="C66" s="2364">
        <v>2</v>
      </c>
      <c r="D66" s="2270">
        <v>2</v>
      </c>
      <c r="E66" s="2271">
        <v>0</v>
      </c>
    </row>
    <row r="67" spans="2:5" ht="12.75" customHeight="1">
      <c r="B67" s="2288" t="s">
        <v>342</v>
      </c>
      <c r="C67" s="2364">
        <v>4</v>
      </c>
      <c r="D67" s="2270">
        <v>4</v>
      </c>
      <c r="E67" s="2271">
        <v>0</v>
      </c>
    </row>
    <row r="68" spans="2:5" ht="12.75" customHeight="1">
      <c r="B68" s="2288" t="s">
        <v>428</v>
      </c>
      <c r="C68" s="2364">
        <v>2</v>
      </c>
      <c r="D68" s="2270">
        <v>1</v>
      </c>
      <c r="E68" s="2271">
        <v>1</v>
      </c>
    </row>
    <row r="69" spans="2:5" ht="12.75" customHeight="1">
      <c r="B69" s="2288" t="s">
        <v>343</v>
      </c>
      <c r="C69" s="2364">
        <v>0</v>
      </c>
      <c r="D69" s="2270">
        <v>0</v>
      </c>
      <c r="E69" s="2271">
        <v>0</v>
      </c>
    </row>
    <row r="70" spans="2:5" ht="12.75" customHeight="1">
      <c r="B70" s="2288" t="s">
        <v>400</v>
      </c>
      <c r="C70" s="2364">
        <v>0</v>
      </c>
      <c r="D70" s="2270">
        <v>0</v>
      </c>
      <c r="E70" s="2271">
        <v>0</v>
      </c>
    </row>
    <row r="71" spans="2:5" ht="12.75" customHeight="1">
      <c r="B71" s="2288" t="s">
        <v>344</v>
      </c>
      <c r="C71" s="2364">
        <v>0</v>
      </c>
      <c r="D71" s="2270">
        <v>0</v>
      </c>
      <c r="E71" s="2271">
        <v>0</v>
      </c>
    </row>
    <row r="72" spans="2:5" ht="12.75" customHeight="1">
      <c r="B72" s="2288" t="s">
        <v>345</v>
      </c>
      <c r="C72" s="2364">
        <v>3</v>
      </c>
      <c r="D72" s="2270">
        <v>3</v>
      </c>
      <c r="E72" s="2271">
        <v>0</v>
      </c>
    </row>
    <row r="73" spans="2:5" ht="12.75" customHeight="1">
      <c r="B73" s="2288" t="s">
        <v>346</v>
      </c>
      <c r="C73" s="2364">
        <v>4</v>
      </c>
      <c r="D73" s="2270">
        <v>3</v>
      </c>
      <c r="E73" s="2271">
        <v>1</v>
      </c>
    </row>
    <row r="74" spans="2:5" ht="12.75" customHeight="1">
      <c r="B74" s="2288" t="s">
        <v>347</v>
      </c>
      <c r="C74" s="2364">
        <v>2</v>
      </c>
      <c r="D74" s="2270">
        <v>2</v>
      </c>
      <c r="E74" s="2271">
        <v>0</v>
      </c>
    </row>
    <row r="75" spans="2:8" ht="12.75" customHeight="1">
      <c r="B75" s="2288" t="s">
        <v>348</v>
      </c>
      <c r="C75" s="2364">
        <v>0</v>
      </c>
      <c r="D75" s="2270">
        <v>0</v>
      </c>
      <c r="E75" s="2271">
        <v>0</v>
      </c>
      <c r="H75" s="1488" t="s">
        <v>46</v>
      </c>
    </row>
    <row r="76" spans="2:5" ht="12.75" customHeight="1">
      <c r="B76" s="2288" t="s">
        <v>349</v>
      </c>
      <c r="C76" s="2364">
        <v>0</v>
      </c>
      <c r="D76" s="2270">
        <v>0</v>
      </c>
      <c r="E76" s="2271">
        <v>0</v>
      </c>
    </row>
    <row r="77" spans="2:5" ht="12.75" customHeight="1">
      <c r="B77" s="2288" t="s">
        <v>350</v>
      </c>
      <c r="C77" s="2364">
        <v>0</v>
      </c>
      <c r="D77" s="2270">
        <v>0</v>
      </c>
      <c r="E77" s="2271">
        <v>0</v>
      </c>
    </row>
    <row r="78" spans="2:5" ht="12.75" customHeight="1">
      <c r="B78" s="2288" t="s">
        <v>351</v>
      </c>
      <c r="C78" s="2364">
        <v>3</v>
      </c>
      <c r="D78" s="2270">
        <v>3</v>
      </c>
      <c r="E78" s="2271">
        <v>0</v>
      </c>
    </row>
    <row r="79" spans="2:22" s="1479" customFormat="1" ht="12.75" customHeight="1">
      <c r="B79" s="2288" t="s">
        <v>352</v>
      </c>
      <c r="C79" s="2364">
        <v>2</v>
      </c>
      <c r="D79" s="2270">
        <v>0</v>
      </c>
      <c r="E79" s="2271">
        <v>2</v>
      </c>
      <c r="G79" s="1518"/>
      <c r="H79" s="1518"/>
      <c r="R79" s="1518"/>
      <c r="V79" s="1518"/>
    </row>
    <row r="80" spans="2:22" s="1479" customFormat="1" ht="12.75" customHeight="1">
      <c r="B80" s="2288" t="s">
        <v>353</v>
      </c>
      <c r="C80" s="2364">
        <v>1</v>
      </c>
      <c r="D80" s="2270">
        <v>1</v>
      </c>
      <c r="E80" s="2271">
        <v>0</v>
      </c>
      <c r="G80" s="1518"/>
      <c r="H80" s="1518"/>
      <c r="R80" s="1518"/>
      <c r="V80" s="1518"/>
    </row>
    <row r="81" spans="2:5" ht="12.75" customHeight="1">
      <c r="B81" s="2289" t="s">
        <v>11</v>
      </c>
      <c r="C81" s="2364">
        <v>28</v>
      </c>
      <c r="D81" s="2270">
        <v>23</v>
      </c>
      <c r="E81" s="2271">
        <v>5</v>
      </c>
    </row>
    <row r="82" spans="2:5" ht="12.75" customHeight="1">
      <c r="B82" s="2290" t="s">
        <v>354</v>
      </c>
      <c r="C82" s="2365">
        <v>1</v>
      </c>
      <c r="D82" s="2273">
        <v>1</v>
      </c>
      <c r="E82" s="2274">
        <v>0</v>
      </c>
    </row>
    <row r="83" spans="2:5" ht="22.5" customHeight="1" thickBot="1">
      <c r="B83" s="2392" t="s">
        <v>18</v>
      </c>
      <c r="C83" s="2393">
        <v>54</v>
      </c>
      <c r="D83" s="2393">
        <v>45</v>
      </c>
      <c r="E83" s="2394">
        <v>9</v>
      </c>
    </row>
    <row r="84" ht="15.75" customHeight="1" thickTop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spans="2:5" ht="15.75" customHeight="1">
      <c r="B124" s="47"/>
      <c r="C124" s="48"/>
      <c r="D124" s="47"/>
      <c r="E124" s="47"/>
    </row>
    <row r="125" spans="2:5" ht="15.75" customHeight="1">
      <c r="B125" s="47"/>
      <c r="C125" s="48"/>
      <c r="D125" s="47"/>
      <c r="E125" s="47"/>
    </row>
    <row r="126" spans="2:5" ht="15.75" customHeight="1">
      <c r="B126" s="47"/>
      <c r="C126" s="48"/>
      <c r="D126" s="47"/>
      <c r="E126" s="47"/>
    </row>
    <row r="127" spans="2:5" ht="15.75" customHeight="1">
      <c r="B127" s="47"/>
      <c r="C127" s="48"/>
      <c r="D127" s="47"/>
      <c r="E127" s="47"/>
    </row>
    <row r="128" spans="2:5" ht="15.75" customHeight="1">
      <c r="B128" s="47"/>
      <c r="C128" s="48"/>
      <c r="D128" s="47"/>
      <c r="E128" s="47"/>
    </row>
    <row r="129" spans="2:5" ht="15.75" customHeight="1">
      <c r="B129" s="47"/>
      <c r="C129" s="48"/>
      <c r="D129" s="47"/>
      <c r="E129" s="47"/>
    </row>
    <row r="130" spans="2:5" ht="15.75" customHeight="1">
      <c r="B130" s="47"/>
      <c r="C130" s="48"/>
      <c r="D130" s="47"/>
      <c r="E130" s="47"/>
    </row>
    <row r="131" spans="2:5" ht="15.75" customHeight="1">
      <c r="B131" s="47"/>
      <c r="C131" s="48"/>
      <c r="D131" s="47"/>
      <c r="E131" s="47"/>
    </row>
    <row r="132" spans="2:5" ht="15.75" customHeight="1">
      <c r="B132" s="47"/>
      <c r="C132" s="48"/>
      <c r="D132" s="47"/>
      <c r="E132" s="47"/>
    </row>
    <row r="133" spans="2:5" ht="15.75" customHeight="1">
      <c r="B133" s="47"/>
      <c r="C133" s="48"/>
      <c r="D133" s="47"/>
      <c r="E133" s="47"/>
    </row>
    <row r="134" spans="2:5" ht="15.75" customHeight="1">
      <c r="B134" s="47"/>
      <c r="C134" s="48"/>
      <c r="D134" s="47"/>
      <c r="E134" s="47"/>
    </row>
    <row r="135" spans="2:5" ht="15.75" customHeight="1">
      <c r="B135" s="47"/>
      <c r="C135" s="48"/>
      <c r="D135" s="47"/>
      <c r="E135" s="47"/>
    </row>
    <row r="136" spans="2:5" ht="15.75" customHeight="1">
      <c r="B136" s="47"/>
      <c r="C136" s="48"/>
      <c r="D136" s="47"/>
      <c r="E136" s="47"/>
    </row>
    <row r="137" spans="2:5" ht="15.75" customHeight="1">
      <c r="B137" s="47"/>
      <c r="C137" s="48"/>
      <c r="D137" s="47"/>
      <c r="E137" s="47"/>
    </row>
    <row r="138" spans="2:5" ht="15.75" customHeight="1">
      <c r="B138" s="47"/>
      <c r="C138" s="48"/>
      <c r="D138" s="47"/>
      <c r="E138" s="47"/>
    </row>
    <row r="139" spans="2:5" ht="15.75" customHeight="1">
      <c r="B139" s="47"/>
      <c r="C139" s="48"/>
      <c r="D139" s="47"/>
      <c r="E139" s="47"/>
    </row>
    <row r="140" spans="2:5" ht="15.75" customHeight="1">
      <c r="B140" s="47"/>
      <c r="C140" s="48"/>
      <c r="D140" s="47"/>
      <c r="E140" s="47"/>
    </row>
    <row r="141" spans="2:5" ht="15.75" customHeight="1">
      <c r="B141" s="47"/>
      <c r="C141" s="48"/>
      <c r="D141" s="47"/>
      <c r="E141" s="47"/>
    </row>
    <row r="142" spans="2:5" ht="15.75" customHeight="1">
      <c r="B142" s="47"/>
      <c r="C142" s="48"/>
      <c r="D142" s="47"/>
      <c r="E142" s="47"/>
    </row>
    <row r="143" spans="2:5" ht="15.75" customHeight="1">
      <c r="B143" s="47"/>
      <c r="C143" s="48"/>
      <c r="D143" s="47"/>
      <c r="E143" s="47"/>
    </row>
    <row r="144" spans="2:5" ht="15.75" customHeight="1">
      <c r="B144" s="47"/>
      <c r="C144" s="48"/>
      <c r="D144" s="47"/>
      <c r="E144" s="47"/>
    </row>
    <row r="145" spans="2:5" ht="15.75" customHeight="1">
      <c r="B145" s="47"/>
      <c r="C145" s="48"/>
      <c r="D145" s="47"/>
      <c r="E145" s="47"/>
    </row>
    <row r="146" spans="2:5" ht="15.75" customHeight="1">
      <c r="B146" s="47"/>
      <c r="C146" s="48"/>
      <c r="D146" s="47"/>
      <c r="E146" s="47"/>
    </row>
    <row r="147" spans="2:5" ht="15.75" customHeight="1">
      <c r="B147" s="47"/>
      <c r="C147" s="48"/>
      <c r="D147" s="47"/>
      <c r="E147" s="47"/>
    </row>
    <row r="148" spans="2:5" ht="15.75" customHeight="1">
      <c r="B148" s="47"/>
      <c r="C148" s="48"/>
      <c r="D148" s="47"/>
      <c r="E148" s="47"/>
    </row>
    <row r="149" spans="2:5" ht="15.75" customHeight="1">
      <c r="B149" s="47"/>
      <c r="C149" s="48"/>
      <c r="D149" s="47"/>
      <c r="E149" s="47"/>
    </row>
    <row r="150" spans="2:5" ht="15.75" customHeight="1">
      <c r="B150" s="47"/>
      <c r="C150" s="48"/>
      <c r="D150" s="47"/>
      <c r="E150" s="47"/>
    </row>
    <row r="151" spans="2:5" ht="15.75" customHeight="1">
      <c r="B151" s="47"/>
      <c r="C151" s="48"/>
      <c r="D151" s="47"/>
      <c r="E151" s="47"/>
    </row>
    <row r="152" spans="2:5" ht="15.75" customHeight="1">
      <c r="B152" s="47"/>
      <c r="C152" s="48"/>
      <c r="D152" s="47"/>
      <c r="E152" s="47"/>
    </row>
    <row r="153" spans="2:5" ht="15.75" customHeight="1">
      <c r="B153" s="47"/>
      <c r="C153" s="48"/>
      <c r="D153" s="47"/>
      <c r="E153" s="47"/>
    </row>
    <row r="154" spans="2:5" ht="15.75" customHeight="1">
      <c r="B154" s="47"/>
      <c r="C154" s="48"/>
      <c r="D154" s="47"/>
      <c r="E154" s="47"/>
    </row>
    <row r="155" spans="2:5" ht="15.75" customHeight="1">
      <c r="B155" s="47"/>
      <c r="C155" s="48"/>
      <c r="D155" s="47"/>
      <c r="E155" s="47"/>
    </row>
    <row r="156" spans="2:5" ht="15.75" customHeight="1">
      <c r="B156" s="47"/>
      <c r="C156" s="48"/>
      <c r="D156" s="47"/>
      <c r="E156" s="47"/>
    </row>
    <row r="157" spans="2:5" ht="15.75" customHeight="1">
      <c r="B157" s="47"/>
      <c r="C157" s="48"/>
      <c r="D157" s="47"/>
      <c r="E157" s="47"/>
    </row>
    <row r="158" spans="2:5" ht="15.75" customHeight="1">
      <c r="B158" s="47"/>
      <c r="C158" s="48"/>
      <c r="D158" s="47"/>
      <c r="E158" s="47"/>
    </row>
    <row r="159" spans="2:5" ht="15.75" customHeight="1">
      <c r="B159" s="47"/>
      <c r="C159" s="48"/>
      <c r="D159" s="47"/>
      <c r="E159" s="47"/>
    </row>
    <row r="160" spans="2:5" ht="15.75" customHeight="1">
      <c r="B160" s="47"/>
      <c r="C160" s="48"/>
      <c r="D160" s="47"/>
      <c r="E160" s="47"/>
    </row>
    <row r="161" spans="2:5" ht="15.75" customHeight="1">
      <c r="B161" s="47"/>
      <c r="C161" s="48"/>
      <c r="D161" s="47"/>
      <c r="E161" s="47"/>
    </row>
    <row r="162" spans="2:5" ht="15.75" customHeight="1">
      <c r="B162" s="47"/>
      <c r="C162" s="48"/>
      <c r="D162" s="47"/>
      <c r="E162" s="47"/>
    </row>
    <row r="163" spans="2:5" ht="15.75" customHeight="1">
      <c r="B163" s="47"/>
      <c r="C163" s="48"/>
      <c r="D163" s="47"/>
      <c r="E163" s="47"/>
    </row>
    <row r="164" spans="2:5" ht="15.75" customHeight="1">
      <c r="B164" s="47"/>
      <c r="C164" s="48"/>
      <c r="D164" s="47"/>
      <c r="E164" s="47"/>
    </row>
    <row r="165" spans="2:5" ht="15.75" customHeight="1">
      <c r="B165" s="47"/>
      <c r="C165" s="48"/>
      <c r="D165" s="47"/>
      <c r="E165" s="47"/>
    </row>
    <row r="166" spans="2:5" ht="15.75" customHeight="1">
      <c r="B166" s="47"/>
      <c r="C166" s="48"/>
      <c r="D166" s="47"/>
      <c r="E166" s="47"/>
    </row>
    <row r="167" spans="2:5" ht="15.75" customHeight="1">
      <c r="B167" s="47"/>
      <c r="C167" s="48"/>
      <c r="D167" s="47"/>
      <c r="E167" s="47"/>
    </row>
    <row r="168" spans="2:5" ht="15.75" customHeight="1">
      <c r="B168" s="47"/>
      <c r="C168" s="48"/>
      <c r="D168" s="47"/>
      <c r="E168" s="47"/>
    </row>
    <row r="169" spans="2:5" ht="15.75" customHeight="1">
      <c r="B169" s="47"/>
      <c r="C169" s="48"/>
      <c r="D169" s="47"/>
      <c r="E169" s="47"/>
    </row>
    <row r="170" spans="2:5" ht="15.75" customHeight="1">
      <c r="B170" s="47"/>
      <c r="C170" s="48"/>
      <c r="D170" s="47"/>
      <c r="E170" s="47"/>
    </row>
    <row r="171" spans="2:5" ht="15.75" customHeight="1">
      <c r="B171" s="47"/>
      <c r="C171" s="48"/>
      <c r="D171" s="47"/>
      <c r="E171" s="47"/>
    </row>
    <row r="172" spans="2:5" ht="15.75" customHeight="1">
      <c r="B172" s="47"/>
      <c r="C172" s="48"/>
      <c r="D172" s="47"/>
      <c r="E172" s="47"/>
    </row>
    <row r="173" spans="2:5" ht="15.75" customHeight="1">
      <c r="B173" s="47"/>
      <c r="C173" s="48"/>
      <c r="D173" s="47"/>
      <c r="E173" s="47"/>
    </row>
    <row r="174" spans="2:5" ht="15.75" customHeight="1">
      <c r="B174" s="47"/>
      <c r="C174" s="48"/>
      <c r="D174" s="47"/>
      <c r="E174" s="47"/>
    </row>
    <row r="175" spans="2:5" ht="15.75" customHeight="1">
      <c r="B175" s="47"/>
      <c r="C175" s="48"/>
      <c r="D175" s="47"/>
      <c r="E175" s="47"/>
    </row>
    <row r="176" spans="2:5" ht="15.75" customHeight="1">
      <c r="B176" s="47"/>
      <c r="C176" s="48"/>
      <c r="D176" s="47"/>
      <c r="E176" s="47"/>
    </row>
    <row r="177" spans="2:5" ht="15.75" customHeight="1">
      <c r="B177" s="47"/>
      <c r="C177" s="48"/>
      <c r="D177" s="47"/>
      <c r="E177" s="47"/>
    </row>
    <row r="178" spans="2:5" ht="15.75" customHeight="1">
      <c r="B178" s="47"/>
      <c r="C178" s="48"/>
      <c r="D178" s="47"/>
      <c r="E178" s="47"/>
    </row>
    <row r="179" spans="2:5" ht="15.75" customHeight="1">
      <c r="B179" s="47"/>
      <c r="C179" s="48"/>
      <c r="D179" s="47"/>
      <c r="E179" s="47"/>
    </row>
    <row r="180" spans="2:5" ht="15.75" customHeight="1">
      <c r="B180" s="47"/>
      <c r="C180" s="48"/>
      <c r="D180" s="47"/>
      <c r="E180" s="47"/>
    </row>
    <row r="181" spans="2:5" ht="15.75" customHeight="1">
      <c r="B181" s="47"/>
      <c r="C181" s="48"/>
      <c r="D181" s="47"/>
      <c r="E181" s="47"/>
    </row>
    <row r="182" spans="2:5" ht="15.75" customHeight="1">
      <c r="B182" s="47"/>
      <c r="C182" s="48"/>
      <c r="D182" s="47"/>
      <c r="E182" s="47"/>
    </row>
    <row r="183" spans="2:5" ht="15.75" customHeight="1">
      <c r="B183" s="47"/>
      <c r="C183" s="48"/>
      <c r="D183" s="47"/>
      <c r="E183" s="47"/>
    </row>
    <row r="184" spans="2:5" ht="15.75" customHeight="1">
      <c r="B184" s="47"/>
      <c r="C184" s="48"/>
      <c r="D184" s="47"/>
      <c r="E184" s="47"/>
    </row>
    <row r="185" spans="2:5" ht="15.75" customHeight="1">
      <c r="B185" s="47"/>
      <c r="C185" s="48"/>
      <c r="D185" s="47"/>
      <c r="E185" s="47"/>
    </row>
    <row r="186" spans="2:5" ht="15.75" customHeight="1">
      <c r="B186" s="47"/>
      <c r="C186" s="48"/>
      <c r="D186" s="47"/>
      <c r="E186" s="47"/>
    </row>
    <row r="187" spans="2:5" ht="15.75" customHeight="1">
      <c r="B187" s="47"/>
      <c r="C187" s="48"/>
      <c r="D187" s="47"/>
      <c r="E187" s="47"/>
    </row>
    <row r="188" spans="2:5" ht="15.75" customHeight="1">
      <c r="B188" s="47"/>
      <c r="C188" s="48"/>
      <c r="D188" s="47"/>
      <c r="E188" s="47"/>
    </row>
    <row r="189" spans="2:5" ht="15.75" customHeight="1">
      <c r="B189" s="47"/>
      <c r="C189" s="48"/>
      <c r="D189" s="47"/>
      <c r="E189" s="47"/>
    </row>
    <row r="190" spans="2:5" ht="15.75" customHeight="1">
      <c r="B190" s="47"/>
      <c r="C190" s="48"/>
      <c r="D190" s="47"/>
      <c r="E190" s="47"/>
    </row>
    <row r="191" spans="2:5" ht="15.75" customHeight="1">
      <c r="B191" s="47"/>
      <c r="C191" s="48"/>
      <c r="D191" s="47"/>
      <c r="E191" s="47"/>
    </row>
    <row r="192" spans="2:5" ht="15.75" customHeight="1">
      <c r="B192" s="47"/>
      <c r="C192" s="48"/>
      <c r="D192" s="47"/>
      <c r="E192" s="47"/>
    </row>
    <row r="193" spans="2:5" ht="15.75" customHeight="1">
      <c r="B193" s="47"/>
      <c r="C193" s="48"/>
      <c r="D193" s="47"/>
      <c r="E193" s="47"/>
    </row>
    <row r="194" spans="2:5" ht="15.75" customHeight="1">
      <c r="B194" s="47"/>
      <c r="C194" s="48"/>
      <c r="D194" s="47"/>
      <c r="E194" s="47"/>
    </row>
    <row r="195" spans="2:5" ht="15.75" customHeight="1">
      <c r="B195" s="47"/>
      <c r="C195" s="48"/>
      <c r="D195" s="47"/>
      <c r="E195" s="47"/>
    </row>
    <row r="196" spans="2:5" ht="15.75" customHeight="1">
      <c r="B196" s="47"/>
      <c r="C196" s="48"/>
      <c r="D196" s="47"/>
      <c r="E196" s="47"/>
    </row>
    <row r="197" spans="2:5" ht="15.75" customHeight="1">
      <c r="B197" s="47"/>
      <c r="C197" s="48"/>
      <c r="D197" s="47"/>
      <c r="E197" s="47"/>
    </row>
    <row r="198" spans="2:5" ht="15.75" customHeight="1">
      <c r="B198" s="47"/>
      <c r="C198" s="48"/>
      <c r="D198" s="47"/>
      <c r="E198" s="47"/>
    </row>
    <row r="199" spans="2:5" ht="15.75" customHeight="1">
      <c r="B199" s="47"/>
      <c r="C199" s="48"/>
      <c r="D199" s="47"/>
      <c r="E199" s="47"/>
    </row>
    <row r="200" spans="2:5" ht="15.75" customHeight="1">
      <c r="B200" s="47"/>
      <c r="C200" s="48"/>
      <c r="D200" s="47"/>
      <c r="E200" s="47"/>
    </row>
    <row r="201" spans="2:5" ht="15.75" customHeight="1">
      <c r="B201" s="47"/>
      <c r="C201" s="48"/>
      <c r="D201" s="47"/>
      <c r="E201" s="47"/>
    </row>
    <row r="202" spans="2:5" ht="15.75" customHeight="1">
      <c r="B202" s="47"/>
      <c r="C202" s="48"/>
      <c r="D202" s="47"/>
      <c r="E202" s="47"/>
    </row>
    <row r="203" spans="2:5" ht="15.75" customHeight="1">
      <c r="B203" s="47"/>
      <c r="C203" s="48"/>
      <c r="D203" s="47"/>
      <c r="E203" s="47"/>
    </row>
    <row r="204" spans="2:5" ht="15.75" customHeight="1">
      <c r="B204" s="47"/>
      <c r="C204" s="48"/>
      <c r="D204" s="47"/>
      <c r="E204" s="47"/>
    </row>
    <row r="205" spans="2:5" ht="15.75" customHeight="1">
      <c r="B205" s="47"/>
      <c r="C205" s="48"/>
      <c r="D205" s="47"/>
      <c r="E205" s="47"/>
    </row>
    <row r="206" spans="2:5" ht="15.75" customHeight="1">
      <c r="B206" s="47"/>
      <c r="C206" s="48"/>
      <c r="D206" s="47"/>
      <c r="E206" s="47"/>
    </row>
    <row r="207" spans="2:5" ht="15.75" customHeight="1">
      <c r="B207" s="47"/>
      <c r="C207" s="48"/>
      <c r="D207" s="47"/>
      <c r="E207" s="47"/>
    </row>
    <row r="208" spans="2:5" ht="15.75" customHeight="1">
      <c r="B208" s="47"/>
      <c r="C208" s="48"/>
      <c r="D208" s="47"/>
      <c r="E208" s="47"/>
    </row>
    <row r="209" spans="2:5" ht="15.75" customHeight="1">
      <c r="B209" s="47"/>
      <c r="C209" s="48"/>
      <c r="D209" s="47"/>
      <c r="E209" s="47"/>
    </row>
    <row r="210" spans="2:5" ht="15.75" customHeight="1">
      <c r="B210" s="47"/>
      <c r="C210" s="48"/>
      <c r="D210" s="47"/>
      <c r="E210" s="47"/>
    </row>
    <row r="211" spans="2:5" ht="15.75" customHeight="1">
      <c r="B211" s="47"/>
      <c r="C211" s="48"/>
      <c r="D211" s="47"/>
      <c r="E211" s="47"/>
    </row>
    <row r="212" spans="2:5" ht="15.75" customHeight="1">
      <c r="B212" s="47"/>
      <c r="C212" s="48"/>
      <c r="D212" s="47"/>
      <c r="E212" s="47"/>
    </row>
    <row r="213" spans="2:5" ht="15.75" customHeight="1">
      <c r="B213" s="47"/>
      <c r="C213" s="48"/>
      <c r="D213" s="47"/>
      <c r="E213" s="47"/>
    </row>
    <row r="214" spans="2:5" ht="12">
      <c r="B214" s="47"/>
      <c r="C214" s="48"/>
      <c r="D214" s="47"/>
      <c r="E214" s="47"/>
    </row>
    <row r="215" spans="2:5" ht="12">
      <c r="B215" s="47"/>
      <c r="C215" s="48"/>
      <c r="D215" s="47"/>
      <c r="E215" s="47"/>
    </row>
    <row r="216" spans="2:5" ht="12">
      <c r="B216" s="47"/>
      <c r="C216" s="48"/>
      <c r="D216" s="47"/>
      <c r="E216" s="47"/>
    </row>
    <row r="217" spans="2:5" ht="12">
      <c r="B217" s="47"/>
      <c r="C217" s="48"/>
      <c r="D217" s="47"/>
      <c r="E217" s="47"/>
    </row>
    <row r="218" spans="2:5" ht="12">
      <c r="B218" s="47"/>
      <c r="C218" s="48"/>
      <c r="D218" s="47"/>
      <c r="E218" s="47"/>
    </row>
    <row r="219" spans="2:5" ht="12">
      <c r="B219" s="47"/>
      <c r="C219" s="48"/>
      <c r="D219" s="47"/>
      <c r="E219" s="47"/>
    </row>
    <row r="220" spans="2:5" ht="12">
      <c r="B220" s="47"/>
      <c r="C220" s="48"/>
      <c r="D220" s="47"/>
      <c r="E220" s="47"/>
    </row>
    <row r="221" spans="2:5" ht="12">
      <c r="B221" s="47"/>
      <c r="C221" s="48"/>
      <c r="D221" s="47"/>
      <c r="E221" s="47"/>
    </row>
    <row r="222" spans="2:5" ht="12">
      <c r="B222" s="47"/>
      <c r="C222" s="48"/>
      <c r="D222" s="47"/>
      <c r="E222" s="47"/>
    </row>
    <row r="223" spans="2:5" ht="12">
      <c r="B223" s="47"/>
      <c r="C223" s="48"/>
      <c r="D223" s="47"/>
      <c r="E223" s="47"/>
    </row>
    <row r="224" spans="2:5" ht="12">
      <c r="B224" s="47"/>
      <c r="C224" s="48"/>
      <c r="D224" s="47"/>
      <c r="E224" s="47"/>
    </row>
    <row r="225" spans="2:5" ht="12">
      <c r="B225" s="47"/>
      <c r="C225" s="48"/>
      <c r="D225" s="47"/>
      <c r="E225" s="47"/>
    </row>
    <row r="226" spans="2:5" ht="12">
      <c r="B226" s="47"/>
      <c r="C226" s="48"/>
      <c r="D226" s="47"/>
      <c r="E226" s="47"/>
    </row>
    <row r="227" spans="2:5" ht="12">
      <c r="B227" s="47"/>
      <c r="C227" s="48"/>
      <c r="D227" s="47"/>
      <c r="E227" s="47"/>
    </row>
    <row r="228" spans="2:5" ht="12">
      <c r="B228" s="47"/>
      <c r="C228" s="48"/>
      <c r="D228" s="47"/>
      <c r="E228" s="47"/>
    </row>
    <row r="229" spans="2:5" ht="12">
      <c r="B229" s="47"/>
      <c r="C229" s="48"/>
      <c r="D229" s="47"/>
      <c r="E229" s="47"/>
    </row>
    <row r="230" spans="2:5" ht="12">
      <c r="B230" s="47"/>
      <c r="C230" s="48"/>
      <c r="D230" s="47"/>
      <c r="E230" s="47"/>
    </row>
    <row r="231" spans="2:5" ht="12">
      <c r="B231" s="47"/>
      <c r="C231" s="48"/>
      <c r="D231" s="47"/>
      <c r="E231" s="47"/>
    </row>
    <row r="232" spans="2:5" ht="12">
      <c r="B232" s="47"/>
      <c r="C232" s="48"/>
      <c r="D232" s="47"/>
      <c r="E232" s="47"/>
    </row>
    <row r="233" spans="2:5" ht="12">
      <c r="B233" s="47"/>
      <c r="C233" s="48"/>
      <c r="D233" s="47"/>
      <c r="E233" s="47"/>
    </row>
    <row r="234" spans="2:5" ht="12">
      <c r="B234" s="47"/>
      <c r="C234" s="48"/>
      <c r="D234" s="47"/>
      <c r="E234" s="47"/>
    </row>
    <row r="235" spans="2:5" ht="12">
      <c r="B235" s="47"/>
      <c r="C235" s="48"/>
      <c r="D235" s="47"/>
      <c r="E235" s="47"/>
    </row>
    <row r="236" spans="2:5" ht="12">
      <c r="B236" s="47"/>
      <c r="C236" s="48"/>
      <c r="D236" s="47"/>
      <c r="E236" s="47"/>
    </row>
    <row r="237" spans="2:5" ht="12">
      <c r="B237" s="47"/>
      <c r="C237" s="48"/>
      <c r="D237" s="47"/>
      <c r="E237" s="47"/>
    </row>
    <row r="238" spans="2:5" ht="12">
      <c r="B238" s="47"/>
      <c r="C238" s="48"/>
      <c r="D238" s="47"/>
      <c r="E238" s="47"/>
    </row>
    <row r="239" spans="2:5" ht="12">
      <c r="B239" s="47"/>
      <c r="C239" s="48"/>
      <c r="D239" s="47"/>
      <c r="E239" s="47"/>
    </row>
    <row r="240" spans="2:5" ht="12">
      <c r="B240" s="47"/>
      <c r="C240" s="48"/>
      <c r="D240" s="47"/>
      <c r="E240" s="47"/>
    </row>
    <row r="241" spans="2:5" ht="12">
      <c r="B241" s="47"/>
      <c r="C241" s="48"/>
      <c r="D241" s="47"/>
      <c r="E241" s="47"/>
    </row>
    <row r="242" spans="2:5" ht="12">
      <c r="B242" s="47"/>
      <c r="C242" s="48"/>
      <c r="D242" s="47"/>
      <c r="E242" s="47"/>
    </row>
    <row r="243" spans="2:5" ht="12">
      <c r="B243" s="47"/>
      <c r="C243" s="48"/>
      <c r="D243" s="47"/>
      <c r="E243" s="47"/>
    </row>
    <row r="244" spans="2:5" ht="12">
      <c r="B244" s="47"/>
      <c r="C244" s="48"/>
      <c r="D244" s="47"/>
      <c r="E244" s="47"/>
    </row>
    <row r="245" spans="2:5" ht="12">
      <c r="B245" s="47"/>
      <c r="C245" s="48"/>
      <c r="D245" s="47"/>
      <c r="E245" s="47"/>
    </row>
  </sheetData>
  <mergeCells count="7">
    <mergeCell ref="B2:E2"/>
    <mergeCell ref="B61:B63"/>
    <mergeCell ref="C61:E62"/>
    <mergeCell ref="B57:E57"/>
    <mergeCell ref="B5:E5"/>
    <mergeCell ref="C7:E8"/>
    <mergeCell ref="B7:B9"/>
  </mergeCells>
  <printOptions horizontalCentered="1"/>
  <pageMargins left="0.2755905511811024" right="0.1968503937007874" top="0.64" bottom="0.4" header="0.21" footer="0.22"/>
  <pageSetup horizontalDpi="300" verticalDpi="300" orientation="portrait" paperSize="9" scale="98" r:id="rId1"/>
  <headerFooter alignWithMargins="0">
    <oddFooter>&amp;R&amp;10
&amp;12
...</oddFooter>
  </headerFooter>
  <rowBreaks count="1" manualBreakCount="1">
    <brk id="56" min="1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2:AW71"/>
  <sheetViews>
    <sheetView workbookViewId="0" topLeftCell="A8">
      <selection activeCell="J38" sqref="J38"/>
    </sheetView>
  </sheetViews>
  <sheetFormatPr defaultColWidth="11.421875" defaultRowHeight="15"/>
  <cols>
    <col min="1" max="1" width="6.140625" style="21" customWidth="1"/>
    <col min="2" max="4" width="7.7109375" style="21" customWidth="1"/>
    <col min="5" max="9" width="9.7109375" style="21" customWidth="1"/>
    <col min="10" max="13" width="8.28125" style="21" customWidth="1"/>
    <col min="14" max="14" width="20.7109375" style="21" customWidth="1"/>
    <col min="15" max="15" width="13.28125" style="21" customWidth="1"/>
    <col min="16" max="16" width="11.7109375" style="21" customWidth="1"/>
    <col min="17" max="17" width="24.00390625" style="21" customWidth="1"/>
    <col min="18" max="16384" width="11.421875" style="21" customWidth="1"/>
  </cols>
  <sheetData>
    <row r="2" spans="1:24" ht="11.25">
      <c r="A2" s="734" t="str">
        <f>'C. Prüf.i.d.berufl. Fortbildung'!A3:B3</f>
        <v>BMELV - Referat 425</v>
      </c>
      <c r="B2" s="16"/>
      <c r="C2" s="17"/>
      <c r="D2" s="17"/>
      <c r="E2" s="17"/>
      <c r="F2" s="2674" t="s">
        <v>447</v>
      </c>
      <c r="G2" s="2756"/>
      <c r="H2" s="2756"/>
      <c r="I2" s="2756"/>
      <c r="J2" s="2756"/>
      <c r="K2" s="19"/>
      <c r="L2" s="17"/>
      <c r="M2" s="17"/>
      <c r="N2" s="439" t="str">
        <f>Inhaltsverzeichnis!$O$1</f>
        <v>Mai 2007</v>
      </c>
      <c r="O2" s="17"/>
      <c r="P2" s="17"/>
      <c r="Q2" s="17"/>
      <c r="R2" s="17"/>
      <c r="S2" s="17"/>
      <c r="T2" s="18"/>
      <c r="U2" s="17"/>
      <c r="V2" s="17"/>
      <c r="X2" s="20" t="s">
        <v>227</v>
      </c>
    </row>
    <row r="3" spans="1:17" ht="11.25">
      <c r="A3" s="49"/>
      <c r="B3" s="23"/>
      <c r="C3" s="23"/>
      <c r="D3" s="23"/>
      <c r="E3" s="23"/>
      <c r="F3" s="23"/>
      <c r="G3" s="23"/>
      <c r="H3" s="23"/>
      <c r="I3" s="23"/>
      <c r="K3" s="23"/>
      <c r="L3" s="35"/>
      <c r="M3" s="35"/>
      <c r="N3" s="35"/>
      <c r="O3" s="87"/>
      <c r="P3" s="36"/>
      <c r="Q3" s="36"/>
    </row>
    <row r="4" spans="1:17" ht="12.75">
      <c r="A4" s="2670" t="s">
        <v>409</v>
      </c>
      <c r="B4" s="2670"/>
      <c r="C4" s="2670"/>
      <c r="D4" s="2670"/>
      <c r="E4" s="2670"/>
      <c r="F4" s="2670"/>
      <c r="G4" s="2670"/>
      <c r="H4" s="2670"/>
      <c r="I4" s="2670"/>
      <c r="J4" s="2670"/>
      <c r="K4" s="2670"/>
      <c r="L4" s="2670"/>
      <c r="M4" s="2670"/>
      <c r="N4" s="2670"/>
      <c r="O4" s="87"/>
      <c r="P4" s="36"/>
      <c r="Q4" s="36"/>
    </row>
    <row r="5" spans="1:17" ht="13.5" customHeight="1">
      <c r="A5" s="2825" t="s">
        <v>368</v>
      </c>
      <c r="B5" s="2825"/>
      <c r="C5" s="2825"/>
      <c r="D5" s="2825"/>
      <c r="E5" s="2825"/>
      <c r="F5" s="2825"/>
      <c r="G5" s="2825"/>
      <c r="H5" s="2825"/>
      <c r="I5" s="2825"/>
      <c r="J5" s="2825"/>
      <c r="K5" s="2825"/>
      <c r="L5" s="2825"/>
      <c r="M5" s="2825"/>
      <c r="N5" s="2825"/>
      <c r="O5" s="87"/>
      <c r="P5" s="35"/>
      <c r="Q5" s="35"/>
    </row>
    <row r="6" spans="1:17" ht="17.25" customHeight="1">
      <c r="A6" s="2840"/>
      <c r="B6" s="2840"/>
      <c r="C6" s="2840"/>
      <c r="D6" s="2840"/>
      <c r="E6" s="2840"/>
      <c r="F6" s="2840"/>
      <c r="G6" s="2840"/>
      <c r="H6" s="2840"/>
      <c r="I6" s="2840"/>
      <c r="J6" s="2840"/>
      <c r="K6" s="2840"/>
      <c r="L6" s="2840"/>
      <c r="M6" s="2840"/>
      <c r="N6" s="2840"/>
      <c r="O6" s="87"/>
      <c r="P6" s="35"/>
      <c r="Q6" s="35"/>
    </row>
    <row r="7" spans="3:17" ht="12" thickBot="1">
      <c r="C7" s="23"/>
      <c r="D7" s="23"/>
      <c r="E7" s="23"/>
      <c r="F7" s="23"/>
      <c r="G7" s="23"/>
      <c r="H7" s="766"/>
      <c r="I7" s="766" t="s">
        <v>46</v>
      </c>
      <c r="L7" s="56"/>
      <c r="M7" s="35"/>
      <c r="N7" s="35"/>
      <c r="O7" s="87"/>
      <c r="P7" s="35"/>
      <c r="Q7" s="35"/>
    </row>
    <row r="8" spans="1:17" ht="24.75" customHeight="1">
      <c r="A8" s="1811"/>
      <c r="B8" s="1880" t="s">
        <v>142</v>
      </c>
      <c r="C8" s="1870"/>
      <c r="D8" s="1870"/>
      <c r="E8" s="1871"/>
      <c r="F8" s="1814"/>
      <c r="G8" s="1814"/>
      <c r="H8" s="1814"/>
      <c r="I8" s="1812"/>
      <c r="J8" s="1881" t="s">
        <v>463</v>
      </c>
      <c r="K8" s="1872"/>
      <c r="L8" s="1873"/>
      <c r="M8" s="1874"/>
      <c r="N8" s="2842" t="s">
        <v>473</v>
      </c>
      <c r="O8" s="87"/>
      <c r="P8" s="35"/>
      <c r="Q8" s="35"/>
    </row>
    <row r="9" spans="1:49" ht="15" customHeight="1">
      <c r="A9" s="1563"/>
      <c r="B9" s="375"/>
      <c r="C9" s="390"/>
      <c r="D9" s="368"/>
      <c r="E9" s="2839" t="s">
        <v>255</v>
      </c>
      <c r="F9" s="2839"/>
      <c r="G9" s="2839"/>
      <c r="H9" s="2839"/>
      <c r="I9" s="2841" t="s">
        <v>417</v>
      </c>
      <c r="J9" s="798" t="s">
        <v>268</v>
      </c>
      <c r="K9" s="767"/>
      <c r="L9" s="768"/>
      <c r="M9" s="769"/>
      <c r="N9" s="2843"/>
      <c r="O9" s="87"/>
      <c r="Q9" s="35"/>
      <c r="R9" s="35"/>
      <c r="AA9" s="15" t="s">
        <v>226</v>
      </c>
      <c r="AB9" s="16"/>
      <c r="AC9" s="17"/>
      <c r="AD9" s="17"/>
      <c r="AE9" s="17"/>
      <c r="AF9" s="17"/>
      <c r="AG9" s="17"/>
      <c r="AH9" s="17"/>
      <c r="AI9" s="18"/>
      <c r="AJ9" s="18"/>
      <c r="AK9" s="19"/>
      <c r="AL9" s="17"/>
      <c r="AM9" s="17"/>
      <c r="AN9" s="17"/>
      <c r="AO9" s="17"/>
      <c r="AP9" s="17"/>
      <c r="AQ9" s="17"/>
      <c r="AR9" s="17"/>
      <c r="AS9" s="17"/>
      <c r="AT9" s="18"/>
      <c r="AU9" s="17"/>
      <c r="AV9" s="17"/>
      <c r="AW9" s="20" t="s">
        <v>227</v>
      </c>
    </row>
    <row r="10" spans="1:18" ht="12.75" customHeight="1">
      <c r="A10" s="1563"/>
      <c r="B10" s="385" t="s">
        <v>137</v>
      </c>
      <c r="C10" s="389"/>
      <c r="D10" s="370"/>
      <c r="E10" s="1952"/>
      <c r="F10" s="30"/>
      <c r="G10" s="515" t="s">
        <v>143</v>
      </c>
      <c r="H10" s="368"/>
      <c r="I10" s="2772"/>
      <c r="J10" s="368"/>
      <c r="K10" s="35" t="s">
        <v>99</v>
      </c>
      <c r="L10" s="35"/>
      <c r="M10" s="35"/>
      <c r="N10" s="2843"/>
      <c r="O10" s="770"/>
      <c r="Q10" s="90"/>
      <c r="R10" s="90"/>
    </row>
    <row r="11" spans="1:18" ht="12" customHeight="1">
      <c r="A11" s="1680" t="s">
        <v>53</v>
      </c>
      <c r="B11" s="398" t="s">
        <v>35</v>
      </c>
      <c r="C11" s="374" t="s">
        <v>144</v>
      </c>
      <c r="D11" s="392" t="s">
        <v>145</v>
      </c>
      <c r="E11" s="32" t="s">
        <v>109</v>
      </c>
      <c r="F11" s="30" t="s">
        <v>367</v>
      </c>
      <c r="G11" s="30" t="s">
        <v>148</v>
      </c>
      <c r="H11" s="30" t="s">
        <v>147</v>
      </c>
      <c r="I11" s="2772"/>
      <c r="J11" s="385" t="s">
        <v>137</v>
      </c>
      <c r="K11" s="1953" t="s">
        <v>149</v>
      </c>
      <c r="L11" s="512" t="s">
        <v>150</v>
      </c>
      <c r="M11" s="369" t="s">
        <v>151</v>
      </c>
      <c r="N11" s="2843"/>
      <c r="O11" s="667"/>
      <c r="Q11" s="35"/>
      <c r="R11" s="88"/>
    </row>
    <row r="12" spans="1:18" ht="12" customHeight="1">
      <c r="A12" s="1563"/>
      <c r="B12" s="381"/>
      <c r="C12" s="389"/>
      <c r="D12" s="370"/>
      <c r="E12" s="32" t="s">
        <v>251</v>
      </c>
      <c r="F12" s="30" t="s">
        <v>419</v>
      </c>
      <c r="G12" s="25" t="s">
        <v>152</v>
      </c>
      <c r="H12" s="30" t="s">
        <v>420</v>
      </c>
      <c r="I12" s="2772"/>
      <c r="J12" s="398" t="s">
        <v>35</v>
      </c>
      <c r="K12" s="1954" t="s">
        <v>153</v>
      </c>
      <c r="L12" s="457" t="s">
        <v>153</v>
      </c>
      <c r="M12" s="459" t="s">
        <v>154</v>
      </c>
      <c r="N12" s="2843"/>
      <c r="O12" s="667"/>
      <c r="Q12" s="36"/>
      <c r="R12" s="88"/>
    </row>
    <row r="13" spans="1:17" ht="12" customHeight="1">
      <c r="A13" s="1827"/>
      <c r="B13" s="771"/>
      <c r="C13" s="459"/>
      <c r="D13" s="714"/>
      <c r="E13" s="709"/>
      <c r="F13" s="660"/>
      <c r="G13" s="644" t="s">
        <v>418</v>
      </c>
      <c r="H13" s="429"/>
      <c r="I13" s="2773"/>
      <c r="J13" s="380"/>
      <c r="K13" s="1954" t="s">
        <v>155</v>
      </c>
      <c r="L13" s="615"/>
      <c r="M13" s="459"/>
      <c r="N13" s="2844"/>
      <c r="O13" s="667"/>
      <c r="P13" s="92"/>
      <c r="Q13" s="88"/>
    </row>
    <row r="14" spans="1:17" s="39" customFormat="1" ht="18" customHeight="1">
      <c r="A14" s="1876" t="s">
        <v>54</v>
      </c>
      <c r="B14" s="2591">
        <v>2481</v>
      </c>
      <c r="C14" s="2592">
        <v>2195</v>
      </c>
      <c r="D14" s="2593">
        <v>286</v>
      </c>
      <c r="E14" s="2592">
        <v>1987</v>
      </c>
      <c r="F14" s="2592">
        <v>299</v>
      </c>
      <c r="G14" s="2592">
        <v>65</v>
      </c>
      <c r="H14" s="2592">
        <v>85</v>
      </c>
      <c r="I14" s="2592">
        <v>45</v>
      </c>
      <c r="J14" s="2594">
        <v>48</v>
      </c>
      <c r="K14" s="2595">
        <v>45</v>
      </c>
      <c r="L14" s="2596">
        <v>3</v>
      </c>
      <c r="M14" s="2597">
        <v>0</v>
      </c>
      <c r="N14" s="2612">
        <v>1181</v>
      </c>
      <c r="P14" s="773"/>
      <c r="Q14" s="772">
        <f aca="true" t="shared" si="0" ref="Q14:Q30">SUM(E14:I14)</f>
        <v>2481</v>
      </c>
    </row>
    <row r="15" spans="1:17" s="39" customFormat="1" ht="12" customHeight="1">
      <c r="A15" s="1687" t="s">
        <v>55</v>
      </c>
      <c r="B15" s="2591">
        <v>3092</v>
      </c>
      <c r="C15" s="2592">
        <v>2805</v>
      </c>
      <c r="D15" s="2593">
        <v>287</v>
      </c>
      <c r="E15" s="2592">
        <v>2308</v>
      </c>
      <c r="F15" s="2592">
        <v>260</v>
      </c>
      <c r="G15" s="2592">
        <v>188</v>
      </c>
      <c r="H15" s="2592">
        <v>136</v>
      </c>
      <c r="I15" s="2592">
        <v>200</v>
      </c>
      <c r="J15" s="2598">
        <v>72</v>
      </c>
      <c r="K15" s="2595">
        <v>71</v>
      </c>
      <c r="L15" s="2595">
        <v>0</v>
      </c>
      <c r="M15" s="2599">
        <v>1</v>
      </c>
      <c r="N15" s="2613">
        <v>3433</v>
      </c>
      <c r="P15" s="775"/>
      <c r="Q15" s="772">
        <f t="shared" si="0"/>
        <v>3092</v>
      </c>
    </row>
    <row r="16" spans="1:17" s="39" customFormat="1" ht="12" customHeight="1">
      <c r="A16" s="1687" t="s">
        <v>56</v>
      </c>
      <c r="B16" s="2591">
        <v>220</v>
      </c>
      <c r="C16" s="2592">
        <v>183</v>
      </c>
      <c r="D16" s="2593">
        <v>37</v>
      </c>
      <c r="E16" s="2592">
        <v>99</v>
      </c>
      <c r="F16" s="2592">
        <v>48</v>
      </c>
      <c r="G16" s="2592">
        <v>4</v>
      </c>
      <c r="H16" s="2592">
        <v>69</v>
      </c>
      <c r="I16" s="2592">
        <v>0</v>
      </c>
      <c r="J16" s="2598">
        <v>3</v>
      </c>
      <c r="K16" s="2595">
        <v>0</v>
      </c>
      <c r="L16" s="2595">
        <v>0</v>
      </c>
      <c r="M16" s="2599">
        <v>3</v>
      </c>
      <c r="N16" s="2613">
        <v>26</v>
      </c>
      <c r="P16" s="775"/>
      <c r="Q16" s="772">
        <f t="shared" si="0"/>
        <v>220</v>
      </c>
    </row>
    <row r="17" spans="1:17" s="39" customFormat="1" ht="12" customHeight="1">
      <c r="A17" s="1687" t="s">
        <v>57</v>
      </c>
      <c r="B17" s="2591">
        <v>741</v>
      </c>
      <c r="C17" s="2592">
        <v>540</v>
      </c>
      <c r="D17" s="2593">
        <v>201</v>
      </c>
      <c r="E17" s="2592">
        <v>274</v>
      </c>
      <c r="F17" s="2592">
        <v>393</v>
      </c>
      <c r="G17" s="2592">
        <v>9</v>
      </c>
      <c r="H17" s="2592">
        <v>61</v>
      </c>
      <c r="I17" s="2592">
        <v>4</v>
      </c>
      <c r="J17" s="2598">
        <v>11</v>
      </c>
      <c r="K17" s="2595">
        <v>11</v>
      </c>
      <c r="L17" s="2595">
        <v>0</v>
      </c>
      <c r="M17" s="2599">
        <v>0</v>
      </c>
      <c r="N17" s="2613">
        <v>718</v>
      </c>
      <c r="P17" s="775"/>
      <c r="Q17" s="772">
        <f t="shared" si="0"/>
        <v>741</v>
      </c>
    </row>
    <row r="18" spans="1:17" s="39" customFormat="1" ht="12" customHeight="1">
      <c r="A18" s="1687" t="s">
        <v>58</v>
      </c>
      <c r="B18" s="2591">
        <v>59</v>
      </c>
      <c r="C18" s="2592">
        <v>47</v>
      </c>
      <c r="D18" s="2593">
        <v>12</v>
      </c>
      <c r="E18" s="2592">
        <v>42</v>
      </c>
      <c r="F18" s="2592">
        <v>13</v>
      </c>
      <c r="G18" s="2592">
        <v>2</v>
      </c>
      <c r="H18" s="2592">
        <v>2</v>
      </c>
      <c r="I18" s="2592">
        <v>0</v>
      </c>
      <c r="J18" s="2598">
        <v>1</v>
      </c>
      <c r="K18" s="2595">
        <v>1</v>
      </c>
      <c r="L18" s="2595">
        <v>0</v>
      </c>
      <c r="M18" s="2599">
        <v>0</v>
      </c>
      <c r="N18" s="2613">
        <v>12</v>
      </c>
      <c r="P18" s="775"/>
      <c r="Q18" s="772">
        <f t="shared" si="0"/>
        <v>59</v>
      </c>
    </row>
    <row r="19" spans="1:17" s="39" customFormat="1" ht="18" customHeight="1">
      <c r="A19" s="1687" t="s">
        <v>141</v>
      </c>
      <c r="B19" s="2591">
        <v>376</v>
      </c>
      <c r="C19" s="2592">
        <v>274</v>
      </c>
      <c r="D19" s="2593">
        <v>102</v>
      </c>
      <c r="E19" s="2592">
        <v>282</v>
      </c>
      <c r="F19" s="2592">
        <v>55</v>
      </c>
      <c r="G19" s="2592">
        <v>13</v>
      </c>
      <c r="H19" s="2592">
        <v>26</v>
      </c>
      <c r="I19" s="2592">
        <v>0</v>
      </c>
      <c r="J19" s="2598">
        <v>1</v>
      </c>
      <c r="K19" s="2595">
        <v>1</v>
      </c>
      <c r="L19" s="2595">
        <v>0</v>
      </c>
      <c r="M19" s="2599">
        <v>0</v>
      </c>
      <c r="N19" s="2613">
        <v>38</v>
      </c>
      <c r="P19" s="772" t="s">
        <v>46</v>
      </c>
      <c r="Q19" s="772">
        <f t="shared" si="0"/>
        <v>376</v>
      </c>
    </row>
    <row r="20" spans="1:17" s="39" customFormat="1" ht="12" customHeight="1">
      <c r="A20" s="1687" t="s">
        <v>60</v>
      </c>
      <c r="B20" s="2591">
        <v>1580</v>
      </c>
      <c r="C20" s="2592">
        <v>1492</v>
      </c>
      <c r="D20" s="2593">
        <v>88</v>
      </c>
      <c r="E20" s="2592">
        <v>973</v>
      </c>
      <c r="F20" s="2592">
        <v>332</v>
      </c>
      <c r="G20" s="2592">
        <v>18</v>
      </c>
      <c r="H20" s="2592">
        <v>159</v>
      </c>
      <c r="I20" s="2592">
        <v>98</v>
      </c>
      <c r="J20" s="2598">
        <v>14</v>
      </c>
      <c r="K20" s="2595">
        <v>8</v>
      </c>
      <c r="L20" s="2595">
        <v>6</v>
      </c>
      <c r="M20" s="2599">
        <v>0</v>
      </c>
      <c r="N20" s="2613">
        <v>545</v>
      </c>
      <c r="P20" s="775" t="s">
        <v>46</v>
      </c>
      <c r="Q20" s="772">
        <f t="shared" si="0"/>
        <v>1580</v>
      </c>
    </row>
    <row r="21" spans="1:17" s="39" customFormat="1" ht="12" customHeight="1">
      <c r="A21" s="1687" t="s">
        <v>61</v>
      </c>
      <c r="B21" s="2591">
        <v>681</v>
      </c>
      <c r="C21" s="2592">
        <v>534</v>
      </c>
      <c r="D21" s="2593">
        <v>147</v>
      </c>
      <c r="E21" s="2592">
        <v>190</v>
      </c>
      <c r="F21" s="2592">
        <v>356</v>
      </c>
      <c r="G21" s="2592">
        <v>13</v>
      </c>
      <c r="H21" s="2592">
        <v>122</v>
      </c>
      <c r="I21" s="2592">
        <v>0</v>
      </c>
      <c r="J21" s="2598">
        <v>20</v>
      </c>
      <c r="K21" s="2595">
        <v>4</v>
      </c>
      <c r="L21" s="2595">
        <v>16</v>
      </c>
      <c r="M21" s="2599">
        <v>0</v>
      </c>
      <c r="N21" s="2613">
        <v>1020</v>
      </c>
      <c r="P21" s="772"/>
      <c r="Q21" s="772">
        <f t="shared" si="0"/>
        <v>681</v>
      </c>
    </row>
    <row r="22" spans="1:17" s="39" customFormat="1" ht="12" customHeight="1">
      <c r="A22" s="1687" t="s">
        <v>156</v>
      </c>
      <c r="B22" s="2591">
        <v>3622</v>
      </c>
      <c r="C22" s="2592">
        <v>3226</v>
      </c>
      <c r="D22" s="2593">
        <v>396</v>
      </c>
      <c r="E22" s="2592">
        <v>2580</v>
      </c>
      <c r="F22" s="2592">
        <v>470</v>
      </c>
      <c r="G22" s="2592">
        <v>263</v>
      </c>
      <c r="H22" s="2592">
        <v>291</v>
      </c>
      <c r="I22" s="2592">
        <v>18</v>
      </c>
      <c r="J22" s="2598">
        <v>43</v>
      </c>
      <c r="K22" s="2595">
        <v>26</v>
      </c>
      <c r="L22" s="2595">
        <v>17</v>
      </c>
      <c r="M22" s="2599">
        <v>0</v>
      </c>
      <c r="N22" s="2613">
        <v>755</v>
      </c>
      <c r="P22" s="775"/>
      <c r="Q22" s="772">
        <f t="shared" si="0"/>
        <v>3622</v>
      </c>
    </row>
    <row r="23" spans="1:17" s="39" customFormat="1" ht="12" customHeight="1">
      <c r="A23" s="1687" t="s">
        <v>63</v>
      </c>
      <c r="B23" s="2591">
        <v>3977</v>
      </c>
      <c r="C23" s="2592">
        <v>3605</v>
      </c>
      <c r="D23" s="2593">
        <v>372</v>
      </c>
      <c r="E23" s="2592">
        <v>2273</v>
      </c>
      <c r="F23" s="2592">
        <v>478</v>
      </c>
      <c r="G23" s="2592">
        <v>56</v>
      </c>
      <c r="H23" s="2592">
        <v>832</v>
      </c>
      <c r="I23" s="2592">
        <v>338</v>
      </c>
      <c r="J23" s="2598">
        <v>31</v>
      </c>
      <c r="K23" s="2595">
        <v>31</v>
      </c>
      <c r="L23" s="2595">
        <v>0</v>
      </c>
      <c r="M23" s="2599">
        <v>0</v>
      </c>
      <c r="N23" s="2613">
        <v>0</v>
      </c>
      <c r="P23" s="775"/>
      <c r="Q23" s="772">
        <f t="shared" si="0"/>
        <v>3977</v>
      </c>
    </row>
    <row r="24" spans="1:17" s="39" customFormat="1" ht="18" customHeight="1">
      <c r="A24" s="1687" t="s">
        <v>64</v>
      </c>
      <c r="B24" s="2591">
        <v>758</v>
      </c>
      <c r="C24" s="2592">
        <v>692</v>
      </c>
      <c r="D24" s="2593">
        <v>66</v>
      </c>
      <c r="E24" s="2592">
        <v>488</v>
      </c>
      <c r="F24" s="2592">
        <v>118</v>
      </c>
      <c r="G24" s="2592">
        <v>19</v>
      </c>
      <c r="H24" s="2592">
        <v>86</v>
      </c>
      <c r="I24" s="2592">
        <v>47</v>
      </c>
      <c r="J24" s="2598">
        <v>12</v>
      </c>
      <c r="K24" s="2595">
        <v>12</v>
      </c>
      <c r="L24" s="2595">
        <v>0</v>
      </c>
      <c r="M24" s="2599">
        <v>0</v>
      </c>
      <c r="N24" s="2613">
        <v>514</v>
      </c>
      <c r="P24" s="772"/>
      <c r="Q24" s="772">
        <f t="shared" si="0"/>
        <v>758</v>
      </c>
    </row>
    <row r="25" spans="1:17" s="39" customFormat="1" ht="12" customHeight="1">
      <c r="A25" s="1687" t="s">
        <v>65</v>
      </c>
      <c r="B25" s="2591">
        <v>151</v>
      </c>
      <c r="C25" s="2592">
        <v>110</v>
      </c>
      <c r="D25" s="2593">
        <v>41</v>
      </c>
      <c r="E25" s="2592">
        <v>82</v>
      </c>
      <c r="F25" s="2592">
        <v>35</v>
      </c>
      <c r="G25" s="2592">
        <v>15</v>
      </c>
      <c r="H25" s="2592">
        <v>19</v>
      </c>
      <c r="I25" s="2592">
        <v>0</v>
      </c>
      <c r="J25" s="2598">
        <v>2</v>
      </c>
      <c r="K25" s="2595">
        <v>2</v>
      </c>
      <c r="L25" s="2595">
        <v>0</v>
      </c>
      <c r="M25" s="2599">
        <v>0</v>
      </c>
      <c r="N25" s="2613">
        <v>40</v>
      </c>
      <c r="P25" s="775"/>
      <c r="Q25" s="772">
        <f t="shared" si="0"/>
        <v>151</v>
      </c>
    </row>
    <row r="26" spans="1:17" s="39" customFormat="1" ht="12" customHeight="1">
      <c r="A26" s="1687" t="s">
        <v>66</v>
      </c>
      <c r="B26" s="2591">
        <v>521</v>
      </c>
      <c r="C26" s="2592">
        <v>450</v>
      </c>
      <c r="D26" s="2593">
        <v>71</v>
      </c>
      <c r="E26" s="2592">
        <v>204</v>
      </c>
      <c r="F26" s="2592">
        <v>209</v>
      </c>
      <c r="G26" s="2592">
        <v>16</v>
      </c>
      <c r="H26" s="2592">
        <v>45</v>
      </c>
      <c r="I26" s="2592">
        <v>47</v>
      </c>
      <c r="J26" s="2598">
        <v>24</v>
      </c>
      <c r="K26" s="2595">
        <v>22</v>
      </c>
      <c r="L26" s="2595">
        <v>0</v>
      </c>
      <c r="M26" s="2599">
        <v>2</v>
      </c>
      <c r="N26" s="2613">
        <v>2085</v>
      </c>
      <c r="P26" s="775"/>
      <c r="Q26" s="772">
        <f t="shared" si="0"/>
        <v>521</v>
      </c>
    </row>
    <row r="27" spans="1:17" s="636" customFormat="1" ht="12" customHeight="1">
      <c r="A27" s="1877" t="s">
        <v>67</v>
      </c>
      <c r="B27" s="2591">
        <v>716</v>
      </c>
      <c r="C27" s="2592">
        <v>581</v>
      </c>
      <c r="D27" s="2593">
        <v>135</v>
      </c>
      <c r="E27" s="2592">
        <v>180</v>
      </c>
      <c r="F27" s="2592">
        <v>413</v>
      </c>
      <c r="G27" s="2592">
        <v>23</v>
      </c>
      <c r="H27" s="2592">
        <v>100</v>
      </c>
      <c r="I27" s="2592">
        <v>0</v>
      </c>
      <c r="J27" s="2598">
        <v>13</v>
      </c>
      <c r="K27" s="2595">
        <v>11</v>
      </c>
      <c r="L27" s="2595">
        <v>2</v>
      </c>
      <c r="M27" s="2599">
        <v>0</v>
      </c>
      <c r="N27" s="2613">
        <v>637</v>
      </c>
      <c r="P27" s="827"/>
      <c r="Q27" s="826">
        <f t="shared" si="0"/>
        <v>716</v>
      </c>
    </row>
    <row r="28" spans="1:17" s="39" customFormat="1" ht="12" customHeight="1">
      <c r="A28" s="1687" t="s">
        <v>68</v>
      </c>
      <c r="B28" s="2591">
        <v>1125</v>
      </c>
      <c r="C28" s="2592">
        <v>1043</v>
      </c>
      <c r="D28" s="2593">
        <v>82</v>
      </c>
      <c r="E28" s="2592">
        <v>706</v>
      </c>
      <c r="F28" s="2592">
        <v>156</v>
      </c>
      <c r="G28" s="2592">
        <v>10</v>
      </c>
      <c r="H28" s="2592">
        <v>228</v>
      </c>
      <c r="I28" s="2592">
        <v>25</v>
      </c>
      <c r="J28" s="2598">
        <v>12</v>
      </c>
      <c r="K28" s="2595">
        <v>12</v>
      </c>
      <c r="L28" s="2595">
        <v>0</v>
      </c>
      <c r="M28" s="2599">
        <v>0</v>
      </c>
      <c r="N28" s="2613">
        <v>380</v>
      </c>
      <c r="P28" s="775"/>
      <c r="Q28" s="772">
        <f t="shared" si="0"/>
        <v>1125</v>
      </c>
    </row>
    <row r="29" spans="1:17" s="636" customFormat="1" ht="12" customHeight="1">
      <c r="A29" s="1877" t="s">
        <v>69</v>
      </c>
      <c r="B29" s="2591">
        <v>968</v>
      </c>
      <c r="C29" s="2592">
        <v>736</v>
      </c>
      <c r="D29" s="2593">
        <v>232</v>
      </c>
      <c r="E29" s="2592">
        <v>305</v>
      </c>
      <c r="F29" s="2592">
        <v>497</v>
      </c>
      <c r="G29" s="2592">
        <v>36</v>
      </c>
      <c r="H29" s="2592">
        <v>130</v>
      </c>
      <c r="I29" s="2592">
        <v>0</v>
      </c>
      <c r="J29" s="2598">
        <v>17</v>
      </c>
      <c r="K29" s="2595">
        <v>17</v>
      </c>
      <c r="L29" s="2595">
        <v>0</v>
      </c>
      <c r="M29" s="2599">
        <v>0</v>
      </c>
      <c r="N29" s="2613">
        <v>510</v>
      </c>
      <c r="P29" s="826"/>
      <c r="Q29" s="826">
        <f t="shared" si="0"/>
        <v>968</v>
      </c>
    </row>
    <row r="30" spans="1:17" ht="3.75" customHeight="1">
      <c r="A30" s="1878"/>
      <c r="B30" s="2600"/>
      <c r="C30" s="2601"/>
      <c r="D30" s="2602"/>
      <c r="E30" s="2592"/>
      <c r="F30" s="2592"/>
      <c r="G30" s="2592"/>
      <c r="H30" s="2592"/>
      <c r="I30" s="2592">
        <v>0</v>
      </c>
      <c r="J30" s="2603"/>
      <c r="K30" s="2604"/>
      <c r="L30" s="2605"/>
      <c r="M30" s="2606"/>
      <c r="N30" s="2614"/>
      <c r="P30" s="776"/>
      <c r="Q30" s="772">
        <f t="shared" si="0"/>
        <v>0</v>
      </c>
    </row>
    <row r="31" spans="1:17" s="63" customFormat="1" ht="18" customHeight="1" thickBot="1">
      <c r="A31" s="1879" t="s">
        <v>157</v>
      </c>
      <c r="B31" s="2607">
        <v>21068</v>
      </c>
      <c r="C31" s="2608">
        <v>18513</v>
      </c>
      <c r="D31" s="2609">
        <v>2555</v>
      </c>
      <c r="E31" s="2608">
        <v>12973</v>
      </c>
      <c r="F31" s="2608">
        <v>4132</v>
      </c>
      <c r="G31" s="2608">
        <v>750</v>
      </c>
      <c r="H31" s="2608">
        <v>2391</v>
      </c>
      <c r="I31" s="2609">
        <v>822</v>
      </c>
      <c r="J31" s="2610">
        <v>324</v>
      </c>
      <c r="K31" s="2611">
        <v>274</v>
      </c>
      <c r="L31" s="2608">
        <v>44</v>
      </c>
      <c r="M31" s="2609">
        <v>6</v>
      </c>
      <c r="N31" s="2615">
        <v>11894</v>
      </c>
      <c r="P31" s="357"/>
      <c r="Q31" s="799">
        <f>SUM(Q24:Q29,Q23,Q22,Q14:Q21)</f>
        <v>21068</v>
      </c>
    </row>
    <row r="32" spans="1:17" ht="11.25">
      <c r="A32" s="828" t="s">
        <v>464</v>
      </c>
      <c r="P32" s="776"/>
      <c r="Q32" s="772">
        <f>SUM(E53:I53)</f>
        <v>17221</v>
      </c>
    </row>
    <row r="33" spans="1:17" ht="11.25">
      <c r="A33" s="785" t="s">
        <v>465</v>
      </c>
      <c r="B33" s="482"/>
      <c r="C33" s="482"/>
      <c r="D33" s="482"/>
      <c r="E33" s="482"/>
      <c r="F33" s="482"/>
      <c r="G33" s="482"/>
      <c r="H33" s="482"/>
      <c r="I33" s="482"/>
      <c r="L33" s="787"/>
      <c r="M33" s="786"/>
      <c r="N33" s="786"/>
      <c r="O33" s="788" t="s">
        <v>46</v>
      </c>
      <c r="P33" s="786"/>
      <c r="Q33" s="786"/>
    </row>
    <row r="34" spans="1:17" ht="11.25">
      <c r="A34" s="785" t="s">
        <v>466</v>
      </c>
      <c r="B34" s="482"/>
      <c r="C34" s="482"/>
      <c r="D34" s="482"/>
      <c r="E34" s="482"/>
      <c r="F34" s="482"/>
      <c r="G34" s="482"/>
      <c r="H34" s="482"/>
      <c r="I34" s="482"/>
      <c r="L34" s="789"/>
      <c r="M34" s="776" t="s">
        <v>46</v>
      </c>
      <c r="N34" s="776"/>
      <c r="O34" s="775"/>
      <c r="P34" s="776"/>
      <c r="Q34" s="776"/>
    </row>
    <row r="35" spans="1:17" ht="11.25">
      <c r="A35" s="785" t="s">
        <v>467</v>
      </c>
      <c r="B35" s="482"/>
      <c r="C35" s="482"/>
      <c r="D35" s="482"/>
      <c r="E35" s="482"/>
      <c r="F35" s="482"/>
      <c r="G35" s="482"/>
      <c r="H35" s="482"/>
      <c r="I35" s="482"/>
      <c r="L35" s="789" t="s">
        <v>46</v>
      </c>
      <c r="M35" s="777"/>
      <c r="N35" s="777"/>
      <c r="O35" s="772"/>
      <c r="P35" s="777"/>
      <c r="Q35" s="777"/>
    </row>
    <row r="36" spans="1:17" ht="11.25">
      <c r="A36" s="785" t="s">
        <v>468</v>
      </c>
      <c r="B36" s="482"/>
      <c r="C36" s="482"/>
      <c r="D36" s="482"/>
      <c r="E36" s="482"/>
      <c r="F36" s="482"/>
      <c r="G36" s="482"/>
      <c r="H36" s="482"/>
      <c r="I36" s="482"/>
      <c r="L36" s="36"/>
      <c r="M36" s="36" t="s">
        <v>46</v>
      </c>
      <c r="N36" s="36"/>
      <c r="O36" s="47"/>
      <c r="P36" s="36"/>
      <c r="Q36" s="36"/>
    </row>
    <row r="37" spans="1:15" ht="11.25">
      <c r="A37" s="790"/>
      <c r="B37" s="57"/>
      <c r="C37" s="57"/>
      <c r="D37" s="57"/>
      <c r="E37" s="57"/>
      <c r="F37" s="57"/>
      <c r="G37" s="57"/>
      <c r="H37" s="57"/>
      <c r="I37" s="508"/>
      <c r="J37" s="36"/>
      <c r="K37" s="36"/>
      <c r="L37" s="36"/>
      <c r="M37" s="36"/>
      <c r="N37" s="36"/>
      <c r="O37" s="39"/>
    </row>
    <row r="38" spans="2:15" ht="11.25">
      <c r="B38" s="792"/>
      <c r="C38" s="87"/>
      <c r="D38" s="87"/>
      <c r="E38" s="87"/>
      <c r="F38" s="60"/>
      <c r="G38" s="60"/>
      <c r="H38" s="60"/>
      <c r="I38" s="60"/>
      <c r="J38" s="793"/>
      <c r="K38" s="53"/>
      <c r="L38" s="56"/>
      <c r="M38" s="53"/>
      <c r="N38" s="757"/>
      <c r="O38" s="39"/>
    </row>
    <row r="39" spans="2:14" ht="11.25">
      <c r="B39" s="35"/>
      <c r="C39" s="36"/>
      <c r="D39" s="53"/>
      <c r="E39" s="92"/>
      <c r="F39" s="35"/>
      <c r="G39" s="35"/>
      <c r="H39" s="35"/>
      <c r="I39" s="35"/>
      <c r="J39" s="35"/>
      <c r="K39" s="53"/>
      <c r="L39" s="56"/>
      <c r="M39" s="53"/>
      <c r="N39" s="757"/>
    </row>
    <row r="40" spans="1:14" ht="11.25">
      <c r="A40" s="794" t="s">
        <v>46</v>
      </c>
      <c r="B40" s="35"/>
      <c r="C40" s="36"/>
      <c r="D40" s="53"/>
      <c r="E40" s="35"/>
      <c r="F40" s="35"/>
      <c r="G40" s="31"/>
      <c r="H40" s="31"/>
      <c r="I40" s="35"/>
      <c r="J40" s="36"/>
      <c r="K40" s="35"/>
      <c r="L40" s="35"/>
      <c r="M40" s="35"/>
      <c r="N40" s="64"/>
    </row>
    <row r="41" spans="1:14" ht="11.25">
      <c r="A41" s="58"/>
      <c r="B41" s="1882"/>
      <c r="C41" s="1882"/>
      <c r="D41" s="1882"/>
      <c r="E41" s="1882"/>
      <c r="F41" s="1882"/>
      <c r="G41" s="1882"/>
      <c r="H41" s="1882"/>
      <c r="I41" s="1882"/>
      <c r="J41" s="1882"/>
      <c r="K41" s="1882"/>
      <c r="L41" s="1882"/>
      <c r="M41" s="1882"/>
      <c r="N41" s="1882"/>
    </row>
    <row r="42" spans="1:14" ht="11.25">
      <c r="A42" s="36"/>
      <c r="B42" s="35"/>
      <c r="C42" s="36"/>
      <c r="D42" s="53"/>
      <c r="E42" s="92"/>
      <c r="F42" s="92"/>
      <c r="G42" s="92"/>
      <c r="H42" s="92"/>
      <c r="I42" s="795"/>
      <c r="J42" s="36"/>
      <c r="K42" s="92"/>
      <c r="L42" s="89"/>
      <c r="M42" s="92"/>
      <c r="N42" s="88"/>
    </row>
    <row r="43" spans="1:14" ht="11.25">
      <c r="A43" s="90"/>
      <c r="B43" s="1882"/>
      <c r="C43" s="90"/>
      <c r="D43" s="56"/>
      <c r="E43" s="92"/>
      <c r="F43" s="92"/>
      <c r="G43" s="92"/>
      <c r="H43" s="92"/>
      <c r="I43" s="1883"/>
      <c r="J43" s="37"/>
      <c r="K43" s="92"/>
      <c r="L43" s="35"/>
      <c r="M43" s="92"/>
      <c r="N43" s="36"/>
    </row>
    <row r="44" spans="1:14" ht="11.25">
      <c r="A44" s="757"/>
      <c r="B44" s="757"/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</row>
    <row r="45" spans="1:14" ht="11.25">
      <c r="A45" s="8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1.25">
      <c r="A46" s="8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ht="11.25">
      <c r="A47" s="86"/>
    </row>
    <row r="48" spans="1:9" ht="11.25">
      <c r="A48" s="86"/>
      <c r="B48" s="796"/>
      <c r="C48" s="796"/>
      <c r="D48" s="784"/>
      <c r="E48" s="784"/>
      <c r="F48" s="784"/>
      <c r="G48" s="784"/>
      <c r="H48" s="784"/>
      <c r="I48" s="784"/>
    </row>
    <row r="49" spans="1:9" ht="11.25">
      <c r="A49" s="86"/>
      <c r="B49" s="796"/>
      <c r="C49" s="796"/>
      <c r="D49" s="784"/>
      <c r="E49" s="784"/>
      <c r="F49" s="784"/>
      <c r="G49" s="784"/>
      <c r="H49" s="784"/>
      <c r="I49" s="784"/>
    </row>
    <row r="50" spans="1:9" ht="11.25">
      <c r="A50" s="86"/>
      <c r="B50" s="796"/>
      <c r="C50" s="796"/>
      <c r="D50" s="784"/>
      <c r="E50" s="784"/>
      <c r="F50" s="784"/>
      <c r="G50" s="784"/>
      <c r="H50" s="784"/>
      <c r="I50" s="784"/>
    </row>
    <row r="51" ht="11.25">
      <c r="A51" s="86"/>
    </row>
    <row r="52" ht="11.25">
      <c r="A52" s="86"/>
    </row>
    <row r="53" spans="1:14" ht="11.25">
      <c r="A53" s="778" t="s">
        <v>207</v>
      </c>
      <c r="B53" s="779">
        <f>SUM(B28,B25,B24,B23,B22,B20,B19,B18,B15,B14)</f>
        <v>17221</v>
      </c>
      <c r="C53" s="859">
        <f>SUM(C28,C25,C24,C23,C22,C20,C19,C18,C15,C14)</f>
        <v>15489</v>
      </c>
      <c r="D53" s="860">
        <f>SUM(D28,D25,D24,D23,D22,D20,D19,D18,D15,D14)</f>
        <v>1732</v>
      </c>
      <c r="E53" s="779">
        <f>SUM(E28,E25,E24,E23,E22,E20,E19,E18,E15,E14)</f>
        <v>11721</v>
      </c>
      <c r="F53" s="859">
        <f>SUM(F28,F25,F24,F23,F22,F20,F19,F18,F15,F14)</f>
        <v>2216</v>
      </c>
      <c r="G53" s="859">
        <f>SUM(H28,H25,H24,H23,H22,H20,H19,H18,H15,H14)</f>
        <v>1864</v>
      </c>
      <c r="H53" s="859">
        <f>SUM(G28,G25,G24,G23,G22,G20,G19,G18,G15,G14)</f>
        <v>649</v>
      </c>
      <c r="I53" s="860">
        <f aca="true" t="shared" si="1" ref="I53:N53">SUM(I28,I25,I24,I23,I22,I20,I19,I18,I15,I14)</f>
        <v>771</v>
      </c>
      <c r="J53" s="863">
        <f t="shared" si="1"/>
        <v>236</v>
      </c>
      <c r="K53" s="859">
        <f t="shared" si="1"/>
        <v>209</v>
      </c>
      <c r="L53" s="859">
        <f t="shared" si="1"/>
        <v>26</v>
      </c>
      <c r="M53" s="860">
        <f t="shared" si="1"/>
        <v>1</v>
      </c>
      <c r="N53" s="870">
        <f t="shared" si="1"/>
        <v>6898</v>
      </c>
    </row>
    <row r="54" spans="1:14" ht="11.25">
      <c r="A54" s="208" t="s">
        <v>252</v>
      </c>
      <c r="B54" s="780">
        <f>SUM(B29,B27,B26,B21,B17,B16)</f>
        <v>3847</v>
      </c>
      <c r="C54" s="861">
        <f>SUM(C29,C27,C26,C21,C17,C16)</f>
        <v>3024</v>
      </c>
      <c r="D54" s="862">
        <f>SUM(D29,D27,D26,D21,D17,D16)</f>
        <v>823</v>
      </c>
      <c r="E54" s="780">
        <f>SUM(E29,E27,E26,E21,E17,E16)</f>
        <v>1252</v>
      </c>
      <c r="F54" s="861">
        <f>SUM(F29,F27,F26,F21,F17,F16)</f>
        <v>1916</v>
      </c>
      <c r="G54" s="861">
        <f>SUM(H29,H27,H26,H21,H17,H16)</f>
        <v>527</v>
      </c>
      <c r="H54" s="861">
        <f>SUM(G29,G27,G26,G21,G17,G16)</f>
        <v>101</v>
      </c>
      <c r="I54" s="862">
        <f aca="true" t="shared" si="2" ref="I54:N54">SUM(I29,I27,I26,I21,I17,I16)</f>
        <v>51</v>
      </c>
      <c r="J54" s="864">
        <f t="shared" si="2"/>
        <v>88</v>
      </c>
      <c r="K54" s="861">
        <f t="shared" si="2"/>
        <v>65</v>
      </c>
      <c r="L54" s="861">
        <f t="shared" si="2"/>
        <v>18</v>
      </c>
      <c r="M54" s="862">
        <f t="shared" si="2"/>
        <v>5</v>
      </c>
      <c r="N54" s="871">
        <f t="shared" si="2"/>
        <v>4996</v>
      </c>
    </row>
    <row r="55" spans="1:14" ht="11.25">
      <c r="A55" s="791" t="s">
        <v>254</v>
      </c>
      <c r="B55" s="797"/>
      <c r="C55" s="797"/>
      <c r="D55" s="797"/>
      <c r="E55" s="797"/>
      <c r="F55" s="797"/>
      <c r="G55" s="797"/>
      <c r="H55" s="797"/>
      <c r="I55" s="797"/>
      <c r="J55" s="797"/>
      <c r="K55" s="797"/>
      <c r="L55" s="797"/>
      <c r="M55" s="797"/>
      <c r="N55" s="797"/>
    </row>
    <row r="56" spans="1:16" ht="11.25">
      <c r="A56" s="86"/>
      <c r="B56" s="797"/>
      <c r="C56" s="797"/>
      <c r="D56" s="797"/>
      <c r="E56" s="797"/>
      <c r="F56" s="797"/>
      <c r="G56" s="797"/>
      <c r="H56" s="797"/>
      <c r="I56" s="797"/>
      <c r="J56" s="797"/>
      <c r="K56" s="1304"/>
      <c r="L56" s="1304"/>
      <c r="M56" s="1304"/>
      <c r="N56" s="1304"/>
      <c r="O56" s="47"/>
      <c r="P56" s="47"/>
    </row>
    <row r="57" spans="1:16" ht="11.25">
      <c r="A57" s="86"/>
      <c r="B57" s="797"/>
      <c r="C57" s="797"/>
      <c r="D57" s="797"/>
      <c r="E57" s="797"/>
      <c r="F57" s="797"/>
      <c r="G57" s="797"/>
      <c r="H57" s="797"/>
      <c r="I57" s="797"/>
      <c r="J57" s="797"/>
      <c r="K57" s="1305"/>
      <c r="L57" s="1303"/>
      <c r="M57" s="1303"/>
      <c r="N57" s="1303"/>
      <c r="O57" s="1303"/>
      <c r="P57" s="47"/>
    </row>
    <row r="58" spans="1:16" ht="11.25">
      <c r="A58" s="86"/>
      <c r="K58" s="1305"/>
      <c r="L58" s="1303"/>
      <c r="M58" s="1303"/>
      <c r="N58" s="1303"/>
      <c r="O58" s="1303"/>
      <c r="P58" s="47"/>
    </row>
    <row r="59" spans="1:16" ht="11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1306"/>
      <c r="O59" s="1306"/>
      <c r="P59" s="47"/>
    </row>
    <row r="60" spans="1:16" ht="11.25">
      <c r="A60" s="607" t="s">
        <v>157</v>
      </c>
      <c r="B60" s="781">
        <f>SUM(E60:I60)</f>
        <v>100</v>
      </c>
      <c r="C60" s="781">
        <f>+C31*100/B31</f>
        <v>87.87260299981014</v>
      </c>
      <c r="D60" s="781">
        <f>+D31*100/$B$31</f>
        <v>12.12739700018986</v>
      </c>
      <c r="E60" s="781">
        <f>E31*100/B31</f>
        <v>61.57679893677615</v>
      </c>
      <c r="F60" s="781">
        <f>F31*100/$B$31</f>
        <v>19.612682741598633</v>
      </c>
      <c r="G60" s="781">
        <f>G31*100/$B$31</f>
        <v>3.559901272071388</v>
      </c>
      <c r="H60" s="781">
        <f>H31*100/$B$31</f>
        <v>11.348965255363584</v>
      </c>
      <c r="I60" s="781">
        <f>I31*100/$B$31</f>
        <v>3.9016517941902413</v>
      </c>
      <c r="J60" s="782"/>
      <c r="K60" s="782"/>
      <c r="L60" s="782"/>
      <c r="M60" s="782"/>
      <c r="N60" s="1306"/>
      <c r="O60" s="1306"/>
      <c r="P60" s="47"/>
    </row>
    <row r="61" spans="1:16" ht="11.25">
      <c r="A61" s="783" t="s">
        <v>253</v>
      </c>
      <c r="B61" s="781">
        <f>SUM(E61:I61)</f>
        <v>100</v>
      </c>
      <c r="C61" s="781">
        <f>+C53*100/$B$53</f>
        <v>89.94251204924221</v>
      </c>
      <c r="D61" s="781">
        <f>+D53*100/$B$53</f>
        <v>10.057487950757796</v>
      </c>
      <c r="E61" s="781">
        <f>E53*100/B53</f>
        <v>68.06224957900238</v>
      </c>
      <c r="F61" s="781">
        <f>F53*100/$B$53</f>
        <v>12.868009987805586</v>
      </c>
      <c r="G61" s="781">
        <f>G53*100/$B$53</f>
        <v>10.823993960861738</v>
      </c>
      <c r="H61" s="781">
        <f>H53*100/$B$53</f>
        <v>3.768654549677719</v>
      </c>
      <c r="I61" s="781">
        <f>I53*100/$B$53</f>
        <v>4.477091922652575</v>
      </c>
      <c r="J61" s="782"/>
      <c r="K61" s="782"/>
      <c r="L61" s="782"/>
      <c r="M61" s="782"/>
      <c r="N61" s="1303"/>
      <c r="O61" s="1303"/>
      <c r="P61" s="47"/>
    </row>
    <row r="62" spans="1:16" ht="11.25">
      <c r="A62" s="608" t="s">
        <v>71</v>
      </c>
      <c r="B62" s="781">
        <f>SUM(E62:I62)</f>
        <v>99.99999999999999</v>
      </c>
      <c r="C62" s="781">
        <f>+C54*100/$B$54</f>
        <v>78.6067065245646</v>
      </c>
      <c r="D62" s="781">
        <f>+D54*100/$B$54</f>
        <v>21.393293475435403</v>
      </c>
      <c r="E62" s="781">
        <f>E54*100/$B$54</f>
        <v>32.54484013517026</v>
      </c>
      <c r="F62" s="781">
        <f>F54*100/$B$54</f>
        <v>49.805042890564074</v>
      </c>
      <c r="G62" s="781">
        <f>G54*100/$B$54</f>
        <v>13.698986223030934</v>
      </c>
      <c r="H62" s="781">
        <f>H54*100/$B$54</f>
        <v>2.6254224070704444</v>
      </c>
      <c r="I62" s="781">
        <f>I54*100/$B$54</f>
        <v>1.3257083441642838</v>
      </c>
      <c r="J62" s="782"/>
      <c r="K62" s="782"/>
      <c r="L62" s="782"/>
      <c r="M62" s="782"/>
      <c r="N62" s="220"/>
      <c r="O62" s="220"/>
      <c r="P62" s="47"/>
    </row>
    <row r="63" spans="1:16" ht="11.25">
      <c r="A63" s="86"/>
      <c r="B63" s="784">
        <f>SUM(E63:I63)</f>
        <v>0.47465350294285175</v>
      </c>
      <c r="C63" s="784"/>
      <c r="D63" s="784"/>
      <c r="E63" s="784">
        <f>E60*100/$B$31</f>
        <v>0.29227643315348467</v>
      </c>
      <c r="F63" s="784">
        <f>F60*100/$B$31</f>
        <v>0.09309228565406603</v>
      </c>
      <c r="G63" s="784">
        <f>G60*100/$B$31</f>
        <v>0.016897196089193982</v>
      </c>
      <c r="H63" s="784">
        <f>H60*100/$B$31</f>
        <v>0.05386826113235041</v>
      </c>
      <c r="I63" s="784">
        <f>I60*100/$B$31</f>
        <v>0.018519326913756604</v>
      </c>
      <c r="J63" s="782"/>
      <c r="K63" s="782"/>
      <c r="L63" s="782"/>
      <c r="M63" s="782"/>
      <c r="N63" s="220"/>
      <c r="O63" s="220"/>
      <c r="P63" s="47"/>
    </row>
    <row r="64" spans="1:16" ht="11.25">
      <c r="A64" s="86"/>
      <c r="B64" s="784"/>
      <c r="C64" s="784"/>
      <c r="D64" s="784"/>
      <c r="E64" s="784"/>
      <c r="F64" s="784"/>
      <c r="G64" s="784"/>
      <c r="H64" s="784"/>
      <c r="I64" s="784"/>
      <c r="J64" s="782"/>
      <c r="K64" s="782"/>
      <c r="L64" s="782"/>
      <c r="M64" s="782"/>
      <c r="N64" s="1303"/>
      <c r="O64" s="1303"/>
      <c r="P64" s="47"/>
    </row>
    <row r="65" spans="1:16" ht="11.25">
      <c r="A65" s="63"/>
      <c r="B65" s="403"/>
      <c r="C65" s="403"/>
      <c r="D65" s="403"/>
      <c r="E65" s="403"/>
      <c r="F65" s="403"/>
      <c r="G65" s="403"/>
      <c r="H65" s="403"/>
      <c r="I65" s="403"/>
      <c r="J65" s="63"/>
      <c r="K65" s="63"/>
      <c r="L65" s="829"/>
      <c r="M65" s="305"/>
      <c r="N65" s="1303"/>
      <c r="O65" s="1303"/>
      <c r="P65" s="47"/>
    </row>
    <row r="66" spans="11:16" ht="11.25">
      <c r="K66" s="1305"/>
      <c r="L66" s="1303"/>
      <c r="M66" s="1303"/>
      <c r="N66" s="1303"/>
      <c r="O66" s="1303"/>
      <c r="P66" s="47"/>
    </row>
    <row r="67" spans="11:16" ht="11.25">
      <c r="K67" s="47"/>
      <c r="L67" s="47"/>
      <c r="M67" s="47"/>
      <c r="N67" s="47"/>
      <c r="O67" s="47"/>
      <c r="P67" s="47"/>
    </row>
    <row r="68" spans="11:16" ht="11.25">
      <c r="K68" s="47"/>
      <c r="L68" s="47"/>
      <c r="M68" s="47"/>
      <c r="N68" s="47"/>
      <c r="O68" s="47"/>
      <c r="P68" s="47"/>
    </row>
    <row r="69" spans="11:16" ht="11.25">
      <c r="K69" s="47"/>
      <c r="L69" s="47"/>
      <c r="M69" s="47"/>
      <c r="N69" s="47"/>
      <c r="O69" s="47"/>
      <c r="P69" s="47"/>
    </row>
    <row r="70" spans="11:16" ht="11.25">
      <c r="K70" s="47"/>
      <c r="L70" s="47"/>
      <c r="M70" s="47"/>
      <c r="N70" s="47"/>
      <c r="O70" s="47"/>
      <c r="P70" s="47"/>
    </row>
    <row r="71" spans="11:16" ht="11.25">
      <c r="K71" s="47"/>
      <c r="L71" s="47"/>
      <c r="M71" s="47"/>
      <c r="N71" s="47"/>
      <c r="O71" s="47"/>
      <c r="P71" s="47"/>
    </row>
  </sheetData>
  <mergeCells count="7">
    <mergeCell ref="F2:J2"/>
    <mergeCell ref="A4:N4"/>
    <mergeCell ref="E9:H9"/>
    <mergeCell ref="A5:N5"/>
    <mergeCell ref="A6:N6"/>
    <mergeCell ref="I9:I13"/>
    <mergeCell ref="N8:N13"/>
  </mergeCells>
  <printOptions horizontalCentered="1"/>
  <pageMargins left="0.2755905511811024" right="0.1968503937007874" top="0.37" bottom="0.4" header="0.21" footer="0.22"/>
  <pageSetup horizontalDpi="600" verticalDpi="600" orientation="landscape" paperSize="9" r:id="rId1"/>
  <headerFooter alignWithMargins="0">
    <oddFooter>&amp;R&amp;10
&amp;12
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129"/>
  <sheetViews>
    <sheetView workbookViewId="0" topLeftCell="A12">
      <selection activeCell="G30" sqref="G30"/>
    </sheetView>
  </sheetViews>
  <sheetFormatPr defaultColWidth="9.7109375" defaultRowHeight="15"/>
  <cols>
    <col min="1" max="1" width="5.7109375" style="21" customWidth="1"/>
    <col min="2" max="2" width="6.57421875" style="21" customWidth="1"/>
    <col min="3" max="3" width="5.7109375" style="21" customWidth="1"/>
    <col min="4" max="4" width="5.7109375" style="54" customWidth="1"/>
    <col min="5" max="7" width="5.7109375" style="21" customWidth="1"/>
    <col min="8" max="9" width="9.28125" style="21" customWidth="1"/>
    <col min="10" max="10" width="5.7109375" style="21" customWidth="1"/>
    <col min="11" max="11" width="6.28125" style="21" customWidth="1"/>
    <col min="12" max="12" width="5.7109375" style="21" customWidth="1"/>
    <col min="13" max="13" width="5.7109375" style="54" customWidth="1"/>
    <col min="14" max="15" width="5.7109375" style="21" customWidth="1"/>
    <col min="16" max="16" width="5.7109375" style="54" customWidth="1"/>
    <col min="17" max="18" width="5.7109375" style="21" customWidth="1"/>
    <col min="19" max="19" width="7.7109375" style="54" customWidth="1"/>
    <col min="20" max="22" width="5.7109375" style="21" customWidth="1"/>
    <col min="23" max="23" width="7.7109375" style="54" customWidth="1"/>
    <col min="24" max="24" width="8.7109375" style="21" customWidth="1"/>
    <col min="25" max="33" width="9.7109375" style="21" customWidth="1"/>
    <col min="34" max="34" width="10.7109375" style="21" customWidth="1"/>
    <col min="35" max="35" width="9.7109375" style="21" customWidth="1"/>
    <col min="36" max="36" width="4.00390625" style="21" customWidth="1"/>
    <col min="37" max="37" width="11.57421875" style="21" customWidth="1"/>
    <col min="38" max="38" width="6.28125" style="21" customWidth="1"/>
    <col min="39" max="39" width="9.7109375" style="21" customWidth="1"/>
    <col min="40" max="40" width="6.8515625" style="21" customWidth="1"/>
    <col min="41" max="41" width="16.8515625" style="21" customWidth="1"/>
    <col min="42" max="16384" width="9.7109375" style="21" customWidth="1"/>
  </cols>
  <sheetData>
    <row r="1" spans="4:23" s="39" customFormat="1" ht="11.25">
      <c r="D1" s="251"/>
      <c r="M1" s="251"/>
      <c r="P1" s="251"/>
      <c r="S1" s="251"/>
      <c r="W1" s="251"/>
    </row>
    <row r="3" spans="1:23" ht="12">
      <c r="A3" s="2690" t="s">
        <v>296</v>
      </c>
      <c r="B3" s="2690"/>
      <c r="C3" s="2690"/>
      <c r="D3" s="214"/>
      <c r="E3" s="214"/>
      <c r="F3" s="214"/>
      <c r="G3" s="214"/>
      <c r="H3" s="214"/>
      <c r="I3" s="215"/>
      <c r="J3" s="216"/>
      <c r="K3" s="217"/>
      <c r="L3" s="214"/>
      <c r="M3" s="214"/>
      <c r="N3" s="214"/>
      <c r="O3" s="214"/>
      <c r="P3" s="214"/>
      <c r="Q3" s="214"/>
      <c r="R3" s="214"/>
      <c r="S3" s="214"/>
      <c r="T3" s="215"/>
      <c r="U3" s="214"/>
      <c r="V3" s="214"/>
      <c r="W3" s="439" t="str">
        <f>Inhaltsverzeichnis!$O$1</f>
        <v>Mai 2007</v>
      </c>
    </row>
    <row r="4" spans="1:24" ht="24.75" customHeight="1">
      <c r="A4" s="2695" t="s">
        <v>229</v>
      </c>
      <c r="B4" s="2695"/>
      <c r="C4" s="2695"/>
      <c r="D4" s="2695"/>
      <c r="E4" s="2695"/>
      <c r="F4" s="2695"/>
      <c r="G4" s="2695"/>
      <c r="H4" s="2695"/>
      <c r="I4" s="2695"/>
      <c r="J4" s="2695"/>
      <c r="K4" s="2695"/>
      <c r="L4" s="2695"/>
      <c r="M4" s="2695"/>
      <c r="N4" s="2695"/>
      <c r="O4" s="2695"/>
      <c r="P4" s="2695"/>
      <c r="Q4" s="2695"/>
      <c r="R4" s="2695"/>
      <c r="S4" s="2695"/>
      <c r="T4" s="2695"/>
      <c r="U4" s="2695"/>
      <c r="V4" s="2695"/>
      <c r="W4" s="2695"/>
      <c r="X4" s="22"/>
    </row>
    <row r="5" spans="1:25" ht="24.75" customHeight="1">
      <c r="A5" s="2677" t="s">
        <v>49</v>
      </c>
      <c r="B5" s="2677"/>
      <c r="C5" s="2677"/>
      <c r="D5" s="2677"/>
      <c r="E5" s="2677"/>
      <c r="F5" s="2677"/>
      <c r="G5" s="2677"/>
      <c r="H5" s="2677"/>
      <c r="I5" s="2677"/>
      <c r="J5" s="2677"/>
      <c r="K5" s="2677"/>
      <c r="L5" s="2677"/>
      <c r="M5" s="2677"/>
      <c r="N5" s="2677"/>
      <c r="O5" s="2677"/>
      <c r="P5" s="2677"/>
      <c r="Q5" s="2677"/>
      <c r="R5" s="2677"/>
      <c r="S5" s="2677"/>
      <c r="T5" s="2677"/>
      <c r="U5" s="2677"/>
      <c r="V5" s="2677"/>
      <c r="W5" s="2677"/>
      <c r="X5" s="22"/>
      <c r="Y5" s="21" t="s">
        <v>46</v>
      </c>
    </row>
    <row r="6" spans="1:24" ht="24.75" customHeight="1">
      <c r="A6" s="436" t="s">
        <v>50</v>
      </c>
      <c r="B6" s="218"/>
      <c r="C6" s="218"/>
      <c r="D6" s="219"/>
      <c r="E6" s="218"/>
      <c r="F6" s="218"/>
      <c r="G6" s="218"/>
      <c r="H6" s="218"/>
      <c r="I6" s="218"/>
      <c r="J6" s="886"/>
      <c r="K6" s="886"/>
      <c r="L6" s="886"/>
      <c r="M6" s="886"/>
      <c r="N6" s="218"/>
      <c r="O6" s="218"/>
      <c r="P6" s="219"/>
      <c r="Q6" s="218"/>
      <c r="R6" s="218"/>
      <c r="S6" s="219"/>
      <c r="T6" s="218"/>
      <c r="U6" s="218"/>
      <c r="V6" s="218"/>
      <c r="W6" s="219"/>
      <c r="X6" s="22"/>
    </row>
    <row r="7" spans="1:24" ht="12" thickBot="1">
      <c r="A7" s="876"/>
      <c r="B7" s="218"/>
      <c r="C7" s="218"/>
      <c r="D7" s="219"/>
      <c r="E7" s="218"/>
      <c r="F7" s="218"/>
      <c r="G7" s="218"/>
      <c r="H7" s="218"/>
      <c r="I7" s="218"/>
      <c r="J7" s="218"/>
      <c r="K7" s="218"/>
      <c r="L7" s="218"/>
      <c r="M7" s="219"/>
      <c r="N7" s="218"/>
      <c r="O7" s="218"/>
      <c r="P7" s="219"/>
      <c r="Q7" s="218"/>
      <c r="R7" s="218"/>
      <c r="S7" s="219"/>
      <c r="T7" s="218"/>
      <c r="U7" s="218"/>
      <c r="V7" s="218"/>
      <c r="W7" s="219"/>
      <c r="X7" s="23"/>
    </row>
    <row r="8" spans="1:23" ht="18" customHeight="1">
      <c r="A8" s="1447"/>
      <c r="B8" s="2692" t="s">
        <v>406</v>
      </c>
      <c r="C8" s="2693"/>
      <c r="D8" s="2693"/>
      <c r="E8" s="2693"/>
      <c r="F8" s="2693"/>
      <c r="G8" s="2694"/>
      <c r="H8" s="1448" t="s">
        <v>1</v>
      </c>
      <c r="I8" s="1448" t="s">
        <v>2</v>
      </c>
      <c r="J8" s="1449" t="s">
        <v>204</v>
      </c>
      <c r="K8" s="1450"/>
      <c r="L8" s="1451"/>
      <c r="M8" s="1450"/>
      <c r="N8" s="1450"/>
      <c r="O8" s="1452"/>
      <c r="P8" s="1449" t="s">
        <v>0</v>
      </c>
      <c r="Q8" s="1451"/>
      <c r="R8" s="1451"/>
      <c r="S8" s="1451"/>
      <c r="T8" s="1451"/>
      <c r="U8" s="1451"/>
      <c r="V8" s="1451"/>
      <c r="W8" s="1453"/>
    </row>
    <row r="9" spans="1:23" ht="12" customHeight="1">
      <c r="A9" s="1454"/>
      <c r="B9" s="111"/>
      <c r="C9" s="111"/>
      <c r="D9" s="112"/>
      <c r="E9" s="113"/>
      <c r="F9" s="113"/>
      <c r="G9" s="114"/>
      <c r="H9" s="115" t="s">
        <v>5</v>
      </c>
      <c r="I9" s="115" t="s">
        <v>6</v>
      </c>
      <c r="J9" s="111"/>
      <c r="K9" s="116"/>
      <c r="L9" s="117"/>
      <c r="M9" s="118" t="s">
        <v>3</v>
      </c>
      <c r="N9" s="119"/>
      <c r="O9" s="120"/>
      <c r="P9" s="111"/>
      <c r="Q9" s="116"/>
      <c r="R9" s="117"/>
      <c r="S9" s="121"/>
      <c r="T9" s="122" t="s">
        <v>4</v>
      </c>
      <c r="U9" s="123"/>
      <c r="V9" s="124"/>
      <c r="W9" s="1455"/>
    </row>
    <row r="10" spans="1:23" ht="12" customHeight="1">
      <c r="A10" s="1454"/>
      <c r="B10" s="125"/>
      <c r="C10" s="126"/>
      <c r="D10" s="127"/>
      <c r="E10" s="128" t="s">
        <v>51</v>
      </c>
      <c r="F10" s="128"/>
      <c r="G10" s="129"/>
      <c r="H10" s="115" t="s">
        <v>12</v>
      </c>
      <c r="I10" s="115" t="s">
        <v>12</v>
      </c>
      <c r="J10" s="130"/>
      <c r="K10" s="130"/>
      <c r="L10" s="131"/>
      <c r="M10" s="132" t="s">
        <v>7</v>
      </c>
      <c r="N10" s="133"/>
      <c r="O10" s="134"/>
      <c r="P10" s="130"/>
      <c r="Q10" s="130"/>
      <c r="R10" s="131"/>
      <c r="S10" s="135" t="s">
        <v>8</v>
      </c>
      <c r="T10" s="136" t="s">
        <v>9</v>
      </c>
      <c r="U10" s="137"/>
      <c r="V10" s="138"/>
      <c r="W10" s="1456"/>
    </row>
    <row r="11" spans="1:23" ht="12" customHeight="1">
      <c r="A11" s="1454"/>
      <c r="B11" s="125"/>
      <c r="C11" s="125"/>
      <c r="D11" s="139"/>
      <c r="E11" s="118" t="s">
        <v>52</v>
      </c>
      <c r="F11" s="140"/>
      <c r="G11" s="141"/>
      <c r="H11" s="115" t="s">
        <v>24</v>
      </c>
      <c r="I11" s="115" t="s">
        <v>24</v>
      </c>
      <c r="J11" s="125"/>
      <c r="K11" s="125"/>
      <c r="L11" s="139"/>
      <c r="M11" s="111"/>
      <c r="N11" s="47"/>
      <c r="O11" s="112"/>
      <c r="P11" s="125"/>
      <c r="Q11" s="125"/>
      <c r="R11" s="139"/>
      <c r="S11" s="135" t="s">
        <v>13</v>
      </c>
      <c r="T11" s="142"/>
      <c r="U11" s="142"/>
      <c r="V11" s="143"/>
      <c r="W11" s="1457" t="s">
        <v>8</v>
      </c>
    </row>
    <row r="12" spans="1:23" ht="12" customHeight="1">
      <c r="A12" s="1458" t="s">
        <v>53</v>
      </c>
      <c r="B12" s="144" t="s">
        <v>23</v>
      </c>
      <c r="C12" s="220" t="s">
        <v>21</v>
      </c>
      <c r="D12" s="135" t="s">
        <v>22</v>
      </c>
      <c r="E12" s="111"/>
      <c r="F12" s="145"/>
      <c r="G12" s="145"/>
      <c r="H12" s="115" t="s">
        <v>39</v>
      </c>
      <c r="I12" s="115" t="s">
        <v>39</v>
      </c>
      <c r="J12" s="144" t="s">
        <v>23</v>
      </c>
      <c r="K12" s="220" t="s">
        <v>21</v>
      </c>
      <c r="L12" s="135" t="s">
        <v>22</v>
      </c>
      <c r="M12" s="144" t="s">
        <v>23</v>
      </c>
      <c r="N12" s="220" t="s">
        <v>21</v>
      </c>
      <c r="O12" s="135" t="s">
        <v>22</v>
      </c>
      <c r="P12" s="144" t="s">
        <v>23</v>
      </c>
      <c r="Q12" s="220" t="s">
        <v>21</v>
      </c>
      <c r="R12" s="135" t="s">
        <v>22</v>
      </c>
      <c r="S12" s="135" t="s">
        <v>25</v>
      </c>
      <c r="T12" s="144" t="s">
        <v>23</v>
      </c>
      <c r="U12" s="220" t="s">
        <v>21</v>
      </c>
      <c r="V12" s="135" t="s">
        <v>22</v>
      </c>
      <c r="W12" s="1457" t="s">
        <v>13</v>
      </c>
    </row>
    <row r="13" spans="1:23" ht="12" customHeight="1">
      <c r="A13" s="1454"/>
      <c r="B13" s="144" t="s">
        <v>35</v>
      </c>
      <c r="C13" s="220" t="s">
        <v>34</v>
      </c>
      <c r="D13" s="135" t="s">
        <v>34</v>
      </c>
      <c r="E13" s="135" t="s">
        <v>36</v>
      </c>
      <c r="F13" s="146" t="s">
        <v>37</v>
      </c>
      <c r="G13" s="146" t="s">
        <v>38</v>
      </c>
      <c r="H13" s="115" t="s">
        <v>45</v>
      </c>
      <c r="I13" s="115" t="s">
        <v>45</v>
      </c>
      <c r="J13" s="144" t="s">
        <v>35</v>
      </c>
      <c r="K13" s="220" t="s">
        <v>34</v>
      </c>
      <c r="L13" s="135" t="s">
        <v>34</v>
      </c>
      <c r="M13" s="144" t="s">
        <v>35</v>
      </c>
      <c r="N13" s="220" t="s">
        <v>34</v>
      </c>
      <c r="O13" s="135" t="s">
        <v>34</v>
      </c>
      <c r="P13" s="144" t="s">
        <v>35</v>
      </c>
      <c r="Q13" s="220" t="s">
        <v>34</v>
      </c>
      <c r="R13" s="135" t="s">
        <v>34</v>
      </c>
      <c r="S13" s="135" t="s">
        <v>41</v>
      </c>
      <c r="T13" s="144" t="s">
        <v>35</v>
      </c>
      <c r="U13" s="220" t="s">
        <v>34</v>
      </c>
      <c r="V13" s="135" t="s">
        <v>34</v>
      </c>
      <c r="W13" s="1457" t="s">
        <v>25</v>
      </c>
    </row>
    <row r="14" spans="1:23" ht="12" customHeight="1">
      <c r="A14" s="1459"/>
      <c r="B14" s="147"/>
      <c r="C14" s="147"/>
      <c r="D14" s="148"/>
      <c r="E14" s="147"/>
      <c r="F14" s="149"/>
      <c r="G14" s="149"/>
      <c r="H14" s="150"/>
      <c r="I14" s="150"/>
      <c r="J14" s="147"/>
      <c r="K14" s="147"/>
      <c r="L14" s="148"/>
      <c r="M14" s="125"/>
      <c r="N14" s="47"/>
      <c r="O14" s="139"/>
      <c r="P14" s="125"/>
      <c r="Q14" s="125"/>
      <c r="R14" s="139"/>
      <c r="S14" s="151"/>
      <c r="T14" s="125"/>
      <c r="U14" s="125"/>
      <c r="V14" s="48"/>
      <c r="W14" s="1460" t="s">
        <v>41</v>
      </c>
    </row>
    <row r="15" spans="1:23" s="22" customFormat="1" ht="4.5" customHeight="1">
      <c r="A15" s="1461"/>
      <c r="B15" s="221"/>
      <c r="C15" s="222"/>
      <c r="D15" s="223"/>
      <c r="E15" s="221"/>
      <c r="F15" s="222"/>
      <c r="G15" s="224"/>
      <c r="H15" s="1445"/>
      <c r="I15" s="225"/>
      <c r="J15" s="222"/>
      <c r="K15" s="222"/>
      <c r="L15" s="223"/>
      <c r="M15" s="221"/>
      <c r="N15" s="222"/>
      <c r="O15" s="1205"/>
      <c r="P15" s="221"/>
      <c r="Q15" s="222"/>
      <c r="R15" s="223"/>
      <c r="S15" s="884"/>
      <c r="T15" s="222"/>
      <c r="U15" s="222"/>
      <c r="V15" s="223"/>
      <c r="W15" s="1462"/>
    </row>
    <row r="16" spans="1:23" s="39" customFormat="1" ht="12" customHeight="1">
      <c r="A16" s="1886" t="s">
        <v>54</v>
      </c>
      <c r="B16" s="1887">
        <v>557</v>
      </c>
      <c r="C16" s="38">
        <v>481</v>
      </c>
      <c r="D16" s="1888">
        <v>76</v>
      </c>
      <c r="E16" s="38">
        <v>12</v>
      </c>
      <c r="F16" s="38">
        <v>262</v>
      </c>
      <c r="G16" s="1888">
        <v>283</v>
      </c>
      <c r="H16" s="1888">
        <v>264</v>
      </c>
      <c r="I16" s="1888">
        <v>25</v>
      </c>
      <c r="J16" s="38">
        <v>329</v>
      </c>
      <c r="K16" s="38">
        <v>296</v>
      </c>
      <c r="L16" s="38">
        <v>33</v>
      </c>
      <c r="M16" s="1887">
        <v>312</v>
      </c>
      <c r="N16" s="38">
        <v>281</v>
      </c>
      <c r="O16" s="38">
        <v>31</v>
      </c>
      <c r="P16" s="1887">
        <v>94</v>
      </c>
      <c r="Q16" s="38">
        <v>92</v>
      </c>
      <c r="R16" s="38">
        <v>2</v>
      </c>
      <c r="S16" s="875">
        <v>75</v>
      </c>
      <c r="T16" s="38">
        <v>6</v>
      </c>
      <c r="U16" s="38">
        <v>6</v>
      </c>
      <c r="V16" s="38">
        <v>0</v>
      </c>
      <c r="W16" s="1889">
        <v>5</v>
      </c>
    </row>
    <row r="17" spans="1:24" s="39" customFormat="1" ht="12" customHeight="1">
      <c r="A17" s="1886" t="s">
        <v>55</v>
      </c>
      <c r="B17" s="1887">
        <v>1365</v>
      </c>
      <c r="C17" s="38">
        <v>1269</v>
      </c>
      <c r="D17" s="1888">
        <v>96</v>
      </c>
      <c r="E17" s="38">
        <v>43</v>
      </c>
      <c r="F17" s="38">
        <v>630</v>
      </c>
      <c r="G17" s="1888">
        <v>692</v>
      </c>
      <c r="H17" s="38">
        <v>682</v>
      </c>
      <c r="I17" s="875">
        <v>73</v>
      </c>
      <c r="J17" s="38">
        <v>980</v>
      </c>
      <c r="K17" s="38">
        <v>915</v>
      </c>
      <c r="L17" s="38">
        <v>65</v>
      </c>
      <c r="M17" s="1887">
        <v>882</v>
      </c>
      <c r="N17" s="38">
        <v>823</v>
      </c>
      <c r="O17" s="38">
        <v>59</v>
      </c>
      <c r="P17" s="1887">
        <v>338</v>
      </c>
      <c r="Q17" s="38">
        <v>324</v>
      </c>
      <c r="R17" s="38">
        <v>14</v>
      </c>
      <c r="S17" s="875">
        <v>236</v>
      </c>
      <c r="T17" s="38">
        <v>29</v>
      </c>
      <c r="U17" s="38">
        <v>29</v>
      </c>
      <c r="V17" s="38">
        <v>0</v>
      </c>
      <c r="W17" s="1889">
        <v>17</v>
      </c>
      <c r="X17" s="1444"/>
    </row>
    <row r="18" spans="1:23" s="39" customFormat="1" ht="12" customHeight="1">
      <c r="A18" s="1886" t="s">
        <v>56</v>
      </c>
      <c r="B18" s="1887">
        <v>0</v>
      </c>
      <c r="C18" s="38">
        <v>0</v>
      </c>
      <c r="D18" s="1888">
        <v>0</v>
      </c>
      <c r="E18" s="38">
        <v>0</v>
      </c>
      <c r="F18" s="38">
        <v>0</v>
      </c>
      <c r="G18" s="1888">
        <v>0</v>
      </c>
      <c r="H18" s="38">
        <v>0</v>
      </c>
      <c r="I18" s="875">
        <v>0</v>
      </c>
      <c r="J18" s="38">
        <v>0</v>
      </c>
      <c r="K18" s="38">
        <v>0</v>
      </c>
      <c r="L18" s="38">
        <v>0</v>
      </c>
      <c r="M18" s="1887">
        <v>0</v>
      </c>
      <c r="N18" s="38">
        <v>0</v>
      </c>
      <c r="O18" s="38">
        <v>0</v>
      </c>
      <c r="P18" s="1887">
        <v>0</v>
      </c>
      <c r="Q18" s="38">
        <v>0</v>
      </c>
      <c r="R18" s="38">
        <v>0</v>
      </c>
      <c r="S18" s="875">
        <v>0</v>
      </c>
      <c r="T18" s="38">
        <v>0</v>
      </c>
      <c r="U18" s="38">
        <v>0</v>
      </c>
      <c r="V18" s="38">
        <v>0</v>
      </c>
      <c r="W18" s="1889">
        <v>0</v>
      </c>
    </row>
    <row r="19" spans="1:23" s="39" customFormat="1" ht="12" customHeight="1">
      <c r="A19" s="1886" t="s">
        <v>57</v>
      </c>
      <c r="B19" s="1887">
        <v>686</v>
      </c>
      <c r="C19" s="38">
        <v>621</v>
      </c>
      <c r="D19" s="1888">
        <v>65</v>
      </c>
      <c r="E19" s="38">
        <v>219</v>
      </c>
      <c r="F19" s="38">
        <v>197</v>
      </c>
      <c r="G19" s="1888">
        <v>270</v>
      </c>
      <c r="H19" s="38">
        <v>227</v>
      </c>
      <c r="I19" s="875">
        <v>23</v>
      </c>
      <c r="J19" s="38">
        <v>322</v>
      </c>
      <c r="K19" s="38">
        <v>296</v>
      </c>
      <c r="L19" s="38">
        <v>26</v>
      </c>
      <c r="M19" s="1887">
        <v>219</v>
      </c>
      <c r="N19" s="38">
        <v>201</v>
      </c>
      <c r="O19" s="38">
        <v>18</v>
      </c>
      <c r="P19" s="1887">
        <v>37</v>
      </c>
      <c r="Q19" s="38">
        <v>28</v>
      </c>
      <c r="R19" s="38">
        <v>9</v>
      </c>
      <c r="S19" s="875">
        <v>32</v>
      </c>
      <c r="T19" s="38">
        <v>2</v>
      </c>
      <c r="U19" s="38">
        <v>1</v>
      </c>
      <c r="V19" s="38">
        <v>1</v>
      </c>
      <c r="W19" s="1889">
        <v>2</v>
      </c>
    </row>
    <row r="20" spans="1:23" s="39" customFormat="1" ht="21.75" customHeight="1">
      <c r="A20" s="1890" t="s">
        <v>58</v>
      </c>
      <c r="B20" s="1891">
        <v>3</v>
      </c>
      <c r="C20" s="1892">
        <v>2</v>
      </c>
      <c r="D20" s="1893">
        <v>1</v>
      </c>
      <c r="E20" s="1892">
        <v>0</v>
      </c>
      <c r="F20" s="1892">
        <v>2</v>
      </c>
      <c r="G20" s="1893">
        <v>1</v>
      </c>
      <c r="H20" s="1892">
        <v>0</v>
      </c>
      <c r="I20" s="1894">
        <v>0</v>
      </c>
      <c r="J20" s="1892">
        <v>0</v>
      </c>
      <c r="K20" s="1892">
        <v>0</v>
      </c>
      <c r="L20" s="1892">
        <v>0</v>
      </c>
      <c r="M20" s="1891">
        <v>0</v>
      </c>
      <c r="N20" s="1892">
        <v>0</v>
      </c>
      <c r="O20" s="1892">
        <v>0</v>
      </c>
      <c r="P20" s="1891">
        <v>0</v>
      </c>
      <c r="Q20" s="1892">
        <v>0</v>
      </c>
      <c r="R20" s="1892">
        <v>0</v>
      </c>
      <c r="S20" s="1894">
        <v>0</v>
      </c>
      <c r="T20" s="1892">
        <v>0</v>
      </c>
      <c r="U20" s="1892">
        <v>0</v>
      </c>
      <c r="V20" s="1892">
        <v>0</v>
      </c>
      <c r="W20" s="1895">
        <v>0</v>
      </c>
    </row>
    <row r="21" spans="1:23" s="39" customFormat="1" ht="12" customHeight="1">
      <c r="A21" s="1886" t="s">
        <v>59</v>
      </c>
      <c r="B21" s="1887">
        <v>6</v>
      </c>
      <c r="C21" s="38">
        <v>4</v>
      </c>
      <c r="D21" s="1888">
        <v>2</v>
      </c>
      <c r="E21" s="38">
        <v>3</v>
      </c>
      <c r="F21" s="38">
        <v>2</v>
      </c>
      <c r="G21" s="1888">
        <v>1</v>
      </c>
      <c r="H21" s="38">
        <v>3</v>
      </c>
      <c r="I21" s="875">
        <v>1</v>
      </c>
      <c r="J21" s="38">
        <v>1</v>
      </c>
      <c r="K21" s="38">
        <v>1</v>
      </c>
      <c r="L21" s="38">
        <v>0</v>
      </c>
      <c r="M21" s="1887">
        <v>1</v>
      </c>
      <c r="N21" s="38">
        <v>1</v>
      </c>
      <c r="O21" s="38">
        <v>0</v>
      </c>
      <c r="P21" s="1887">
        <v>0</v>
      </c>
      <c r="Q21" s="38">
        <v>0</v>
      </c>
      <c r="R21" s="38">
        <v>0</v>
      </c>
      <c r="S21" s="875">
        <v>0</v>
      </c>
      <c r="T21" s="38">
        <v>0</v>
      </c>
      <c r="U21" s="38">
        <v>0</v>
      </c>
      <c r="V21" s="38">
        <v>0</v>
      </c>
      <c r="W21" s="1889">
        <v>0</v>
      </c>
    </row>
    <row r="22" spans="1:23" s="39" customFormat="1" ht="12" customHeight="1">
      <c r="A22" s="1886" t="s">
        <v>60</v>
      </c>
      <c r="B22" s="1887">
        <v>379</v>
      </c>
      <c r="C22" s="38">
        <v>336</v>
      </c>
      <c r="D22" s="1888">
        <v>43</v>
      </c>
      <c r="E22" s="38">
        <v>117</v>
      </c>
      <c r="F22" s="38">
        <v>161</v>
      </c>
      <c r="G22" s="1888">
        <v>101</v>
      </c>
      <c r="H22" s="38">
        <v>153</v>
      </c>
      <c r="I22" s="875">
        <v>47</v>
      </c>
      <c r="J22" s="38">
        <v>116</v>
      </c>
      <c r="K22" s="38">
        <v>105</v>
      </c>
      <c r="L22" s="38">
        <v>11</v>
      </c>
      <c r="M22" s="1887">
        <v>108</v>
      </c>
      <c r="N22" s="38">
        <v>97</v>
      </c>
      <c r="O22" s="38">
        <v>11</v>
      </c>
      <c r="P22" s="1887">
        <v>22</v>
      </c>
      <c r="Q22" s="38">
        <v>21</v>
      </c>
      <c r="R22" s="38">
        <v>1</v>
      </c>
      <c r="S22" s="875">
        <v>14</v>
      </c>
      <c r="T22" s="38">
        <v>3</v>
      </c>
      <c r="U22" s="38">
        <v>3</v>
      </c>
      <c r="V22" s="38">
        <v>0</v>
      </c>
      <c r="W22" s="1889">
        <v>1</v>
      </c>
    </row>
    <row r="23" spans="1:23" s="39" customFormat="1" ht="12" customHeight="1">
      <c r="A23" s="1886" t="s">
        <v>61</v>
      </c>
      <c r="B23" s="1887">
        <v>724</v>
      </c>
      <c r="C23" s="38">
        <v>675</v>
      </c>
      <c r="D23" s="1888">
        <v>49</v>
      </c>
      <c r="E23" s="38">
        <v>206</v>
      </c>
      <c r="F23" s="38">
        <v>228</v>
      </c>
      <c r="G23" s="1888">
        <v>290</v>
      </c>
      <c r="H23" s="38">
        <v>229</v>
      </c>
      <c r="I23" s="875">
        <v>47</v>
      </c>
      <c r="J23" s="38">
        <v>348</v>
      </c>
      <c r="K23" s="38">
        <v>333</v>
      </c>
      <c r="L23" s="38">
        <v>15</v>
      </c>
      <c r="M23" s="1887">
        <v>283</v>
      </c>
      <c r="N23" s="38">
        <v>270</v>
      </c>
      <c r="O23" s="38">
        <v>13</v>
      </c>
      <c r="P23" s="1887">
        <v>18</v>
      </c>
      <c r="Q23" s="38">
        <v>17</v>
      </c>
      <c r="R23" s="38">
        <v>1</v>
      </c>
      <c r="S23" s="875">
        <v>10</v>
      </c>
      <c r="T23" s="38">
        <v>0</v>
      </c>
      <c r="U23" s="38">
        <v>0</v>
      </c>
      <c r="V23" s="38">
        <v>0</v>
      </c>
      <c r="W23" s="1889">
        <v>0</v>
      </c>
    </row>
    <row r="24" spans="1:23" s="39" customFormat="1" ht="12" customHeight="1">
      <c r="A24" s="1886" t="s">
        <v>62</v>
      </c>
      <c r="B24" s="1887">
        <v>1394</v>
      </c>
      <c r="C24" s="38">
        <v>1272</v>
      </c>
      <c r="D24" s="1888">
        <v>122</v>
      </c>
      <c r="E24" s="38">
        <v>152</v>
      </c>
      <c r="F24" s="38">
        <v>678</v>
      </c>
      <c r="G24" s="1888">
        <v>564</v>
      </c>
      <c r="H24" s="38">
        <v>694</v>
      </c>
      <c r="I24" s="875">
        <v>125</v>
      </c>
      <c r="J24" s="38">
        <v>625</v>
      </c>
      <c r="K24" s="38">
        <v>579</v>
      </c>
      <c r="L24" s="38">
        <v>46</v>
      </c>
      <c r="M24" s="1887">
        <v>589</v>
      </c>
      <c r="N24" s="38">
        <v>544</v>
      </c>
      <c r="O24" s="38">
        <v>45</v>
      </c>
      <c r="P24" s="1887">
        <v>172</v>
      </c>
      <c r="Q24" s="38">
        <v>157</v>
      </c>
      <c r="R24" s="38">
        <v>15</v>
      </c>
      <c r="S24" s="875">
        <v>137</v>
      </c>
      <c r="T24" s="38">
        <v>9</v>
      </c>
      <c r="U24" s="38">
        <v>9</v>
      </c>
      <c r="V24" s="38">
        <v>0</v>
      </c>
      <c r="W24" s="1889">
        <v>5</v>
      </c>
    </row>
    <row r="25" spans="1:24" s="40" customFormat="1" ht="21.75" customHeight="1">
      <c r="A25" s="1890" t="s">
        <v>63</v>
      </c>
      <c r="B25" s="1891">
        <v>1144</v>
      </c>
      <c r="C25" s="1892">
        <v>1029</v>
      </c>
      <c r="D25" s="1893">
        <v>115</v>
      </c>
      <c r="E25" s="1892">
        <v>286</v>
      </c>
      <c r="F25" s="1892">
        <v>405</v>
      </c>
      <c r="G25" s="1893">
        <v>453</v>
      </c>
      <c r="H25" s="1892">
        <v>388</v>
      </c>
      <c r="I25" s="1894">
        <v>30</v>
      </c>
      <c r="J25" s="1892">
        <v>456</v>
      </c>
      <c r="K25" s="1892">
        <v>402</v>
      </c>
      <c r="L25" s="1892">
        <v>54</v>
      </c>
      <c r="M25" s="1891">
        <v>394</v>
      </c>
      <c r="N25" s="1892">
        <v>343</v>
      </c>
      <c r="O25" s="1892">
        <v>51</v>
      </c>
      <c r="P25" s="1891">
        <v>19</v>
      </c>
      <c r="Q25" s="1892">
        <v>19</v>
      </c>
      <c r="R25" s="1892">
        <v>0</v>
      </c>
      <c r="S25" s="1894">
        <v>10</v>
      </c>
      <c r="T25" s="1892">
        <v>2</v>
      </c>
      <c r="U25" s="1892">
        <v>2</v>
      </c>
      <c r="V25" s="1892">
        <v>0</v>
      </c>
      <c r="W25" s="1895">
        <v>1</v>
      </c>
      <c r="X25" s="212"/>
    </row>
    <row r="26" spans="1:23" s="39" customFormat="1" ht="12" customHeight="1">
      <c r="A26" s="1886" t="s">
        <v>64</v>
      </c>
      <c r="B26" s="1887">
        <v>274</v>
      </c>
      <c r="C26" s="38">
        <v>244</v>
      </c>
      <c r="D26" s="1888">
        <v>30</v>
      </c>
      <c r="E26" s="38">
        <v>83</v>
      </c>
      <c r="F26" s="38">
        <v>101</v>
      </c>
      <c r="G26" s="1888">
        <v>90</v>
      </c>
      <c r="H26" s="38">
        <v>99</v>
      </c>
      <c r="I26" s="875">
        <v>13</v>
      </c>
      <c r="J26" s="38">
        <v>83</v>
      </c>
      <c r="K26" s="38">
        <v>72</v>
      </c>
      <c r="L26" s="38">
        <v>11</v>
      </c>
      <c r="M26" s="1887">
        <v>68</v>
      </c>
      <c r="N26" s="38">
        <v>60</v>
      </c>
      <c r="O26" s="38">
        <v>8</v>
      </c>
      <c r="P26" s="1887">
        <v>16</v>
      </c>
      <c r="Q26" s="38">
        <v>16</v>
      </c>
      <c r="R26" s="38">
        <v>0</v>
      </c>
      <c r="S26" s="875">
        <v>12</v>
      </c>
      <c r="T26" s="38">
        <v>4</v>
      </c>
      <c r="U26" s="38">
        <v>4</v>
      </c>
      <c r="V26" s="38">
        <v>0</v>
      </c>
      <c r="W26" s="1889">
        <v>4</v>
      </c>
    </row>
    <row r="27" spans="1:23" s="636" customFormat="1" ht="12" customHeight="1">
      <c r="A27" s="1896" t="s">
        <v>65</v>
      </c>
      <c r="B27" s="880">
        <v>48</v>
      </c>
      <c r="C27" s="421">
        <v>35</v>
      </c>
      <c r="D27" s="831">
        <v>13</v>
      </c>
      <c r="E27" s="421">
        <v>17</v>
      </c>
      <c r="F27" s="421">
        <v>17</v>
      </c>
      <c r="G27" s="831">
        <v>14</v>
      </c>
      <c r="H27" s="421">
        <v>17</v>
      </c>
      <c r="I27" s="1897">
        <v>2</v>
      </c>
      <c r="J27" s="421">
        <v>6</v>
      </c>
      <c r="K27" s="421">
        <v>5</v>
      </c>
      <c r="L27" s="421">
        <v>1</v>
      </c>
      <c r="M27" s="1887">
        <v>6</v>
      </c>
      <c r="N27" s="421">
        <v>5</v>
      </c>
      <c r="O27" s="421">
        <v>1</v>
      </c>
      <c r="P27" s="880">
        <v>0</v>
      </c>
      <c r="Q27" s="421">
        <v>0</v>
      </c>
      <c r="R27" s="421">
        <v>0</v>
      </c>
      <c r="S27" s="1897">
        <v>0</v>
      </c>
      <c r="T27" s="421">
        <v>0</v>
      </c>
      <c r="U27" s="421">
        <v>0</v>
      </c>
      <c r="V27" s="421">
        <v>0</v>
      </c>
      <c r="W27" s="1898">
        <v>0</v>
      </c>
    </row>
    <row r="28" spans="1:23" s="39" customFormat="1" ht="12" customHeight="1">
      <c r="A28" s="1886" t="s">
        <v>66</v>
      </c>
      <c r="B28" s="1887">
        <v>939</v>
      </c>
      <c r="C28" s="38">
        <v>851</v>
      </c>
      <c r="D28" s="1888">
        <v>88</v>
      </c>
      <c r="E28" s="38">
        <v>279</v>
      </c>
      <c r="F28" s="38">
        <v>313</v>
      </c>
      <c r="G28" s="1888">
        <v>347</v>
      </c>
      <c r="H28" s="38">
        <v>328</v>
      </c>
      <c r="I28" s="875">
        <v>47</v>
      </c>
      <c r="J28" s="38">
        <v>330</v>
      </c>
      <c r="K28" s="38">
        <v>299</v>
      </c>
      <c r="L28" s="38">
        <v>31</v>
      </c>
      <c r="M28" s="1887">
        <v>303</v>
      </c>
      <c r="N28" s="38">
        <v>275</v>
      </c>
      <c r="O28" s="38">
        <v>28</v>
      </c>
      <c r="P28" s="1887">
        <v>60</v>
      </c>
      <c r="Q28" s="38">
        <v>51</v>
      </c>
      <c r="R28" s="38">
        <v>9</v>
      </c>
      <c r="S28" s="875">
        <v>50</v>
      </c>
      <c r="T28" s="38">
        <v>2</v>
      </c>
      <c r="U28" s="38">
        <v>1</v>
      </c>
      <c r="V28" s="38">
        <v>1</v>
      </c>
      <c r="W28" s="1889">
        <v>1</v>
      </c>
    </row>
    <row r="29" spans="1:23" s="636" customFormat="1" ht="12" customHeight="1">
      <c r="A29" s="1896" t="s">
        <v>67</v>
      </c>
      <c r="B29" s="880">
        <v>565</v>
      </c>
      <c r="C29" s="421">
        <v>529</v>
      </c>
      <c r="D29" s="831">
        <v>36</v>
      </c>
      <c r="E29" s="421">
        <v>169</v>
      </c>
      <c r="F29" s="421">
        <v>182</v>
      </c>
      <c r="G29" s="831">
        <v>214</v>
      </c>
      <c r="H29" s="421">
        <v>186</v>
      </c>
      <c r="I29" s="1897">
        <v>18</v>
      </c>
      <c r="J29" s="421">
        <v>221</v>
      </c>
      <c r="K29" s="421">
        <v>203</v>
      </c>
      <c r="L29" s="421">
        <v>18</v>
      </c>
      <c r="M29" s="1887">
        <v>187</v>
      </c>
      <c r="N29" s="421">
        <v>172</v>
      </c>
      <c r="O29" s="421">
        <v>15</v>
      </c>
      <c r="P29" s="880">
        <v>0</v>
      </c>
      <c r="Q29" s="421">
        <v>0</v>
      </c>
      <c r="R29" s="421">
        <v>0</v>
      </c>
      <c r="S29" s="1897">
        <v>0</v>
      </c>
      <c r="T29" s="421">
        <v>0</v>
      </c>
      <c r="U29" s="421">
        <v>0</v>
      </c>
      <c r="V29" s="421">
        <v>0</v>
      </c>
      <c r="W29" s="1898">
        <v>0</v>
      </c>
    </row>
    <row r="30" spans="1:23" s="39" customFormat="1" ht="12" customHeight="1">
      <c r="A30" s="1886" t="s">
        <v>68</v>
      </c>
      <c r="B30" s="880">
        <v>763</v>
      </c>
      <c r="C30" s="38">
        <v>690</v>
      </c>
      <c r="D30" s="1888">
        <v>73</v>
      </c>
      <c r="E30" s="38">
        <v>236</v>
      </c>
      <c r="F30" s="38">
        <v>270</v>
      </c>
      <c r="G30" s="1888">
        <v>257</v>
      </c>
      <c r="H30" s="38">
        <v>352</v>
      </c>
      <c r="I30" s="875">
        <v>124</v>
      </c>
      <c r="J30" s="38">
        <v>247</v>
      </c>
      <c r="K30" s="38">
        <v>223</v>
      </c>
      <c r="L30" s="38">
        <v>24</v>
      </c>
      <c r="M30" s="1887">
        <v>209</v>
      </c>
      <c r="N30" s="38">
        <v>188</v>
      </c>
      <c r="O30" s="38">
        <v>21</v>
      </c>
      <c r="P30" s="1887">
        <v>6</v>
      </c>
      <c r="Q30" s="38">
        <v>6</v>
      </c>
      <c r="R30" s="38">
        <v>0</v>
      </c>
      <c r="S30" s="875">
        <v>5</v>
      </c>
      <c r="T30" s="38">
        <v>0</v>
      </c>
      <c r="U30" s="38">
        <v>0</v>
      </c>
      <c r="V30" s="38">
        <v>0</v>
      </c>
      <c r="W30" s="1889">
        <v>0</v>
      </c>
    </row>
    <row r="31" spans="1:25" s="636" customFormat="1" ht="12" customHeight="1">
      <c r="A31" s="1896" t="s">
        <v>69</v>
      </c>
      <c r="B31" s="880">
        <v>604</v>
      </c>
      <c r="C31" s="421">
        <v>516</v>
      </c>
      <c r="D31" s="831">
        <v>88</v>
      </c>
      <c r="E31" s="421">
        <v>194</v>
      </c>
      <c r="F31" s="421">
        <v>199</v>
      </c>
      <c r="G31" s="831">
        <v>211</v>
      </c>
      <c r="H31" s="421">
        <v>209</v>
      </c>
      <c r="I31" s="1897">
        <v>35</v>
      </c>
      <c r="J31" s="421">
        <v>208</v>
      </c>
      <c r="K31" s="421">
        <v>199</v>
      </c>
      <c r="L31" s="421">
        <v>9</v>
      </c>
      <c r="M31" s="1887">
        <v>165</v>
      </c>
      <c r="N31" s="421">
        <v>156</v>
      </c>
      <c r="O31" s="421">
        <v>9</v>
      </c>
      <c r="P31" s="880">
        <v>12</v>
      </c>
      <c r="Q31" s="421">
        <v>9</v>
      </c>
      <c r="R31" s="421">
        <v>3</v>
      </c>
      <c r="S31" s="1897">
        <v>11</v>
      </c>
      <c r="T31" s="421">
        <v>2</v>
      </c>
      <c r="U31" s="421">
        <v>2</v>
      </c>
      <c r="V31" s="421">
        <v>0</v>
      </c>
      <c r="W31" s="1898">
        <v>1</v>
      </c>
      <c r="Y31" s="849" t="s">
        <v>46</v>
      </c>
    </row>
    <row r="32" spans="1:23" s="47" customFormat="1" ht="4.5" customHeight="1">
      <c r="A32" s="1463"/>
      <c r="B32" s="43"/>
      <c r="C32" s="41"/>
      <c r="D32" s="42"/>
      <c r="E32" s="43"/>
      <c r="F32" s="41"/>
      <c r="G32" s="44"/>
      <c r="H32" s="1446"/>
      <c r="I32" s="45"/>
      <c r="J32" s="41"/>
      <c r="K32" s="41"/>
      <c r="L32" s="42"/>
      <c r="M32" s="43"/>
      <c r="N32" s="41"/>
      <c r="O32" s="1206"/>
      <c r="P32" s="227"/>
      <c r="Q32" s="46"/>
      <c r="R32" s="42"/>
      <c r="S32" s="885"/>
      <c r="T32" s="46"/>
      <c r="U32" s="46"/>
      <c r="V32" s="42"/>
      <c r="W32" s="1464"/>
    </row>
    <row r="33" spans="1:24" s="338" customFormat="1" ht="24.75" customHeight="1" thickBot="1">
      <c r="A33" s="1465" t="s">
        <v>70</v>
      </c>
      <c r="B33" s="1307">
        <v>9451</v>
      </c>
      <c r="C33" s="1308">
        <v>8554</v>
      </c>
      <c r="D33" s="1308">
        <v>897</v>
      </c>
      <c r="E33" s="1307">
        <v>2016</v>
      </c>
      <c r="F33" s="1308">
        <v>3647</v>
      </c>
      <c r="G33" s="1309">
        <v>3788</v>
      </c>
      <c r="H33" s="1234">
        <v>3831</v>
      </c>
      <c r="I33" s="1234">
        <v>610</v>
      </c>
      <c r="J33" s="1308">
        <v>4272</v>
      </c>
      <c r="K33" s="1308">
        <v>3928</v>
      </c>
      <c r="L33" s="1308">
        <v>344</v>
      </c>
      <c r="M33" s="1307">
        <v>3726</v>
      </c>
      <c r="N33" s="1308">
        <v>3416</v>
      </c>
      <c r="O33" s="1309">
        <v>310</v>
      </c>
      <c r="P33" s="1308">
        <v>794</v>
      </c>
      <c r="Q33" s="1308">
        <v>740</v>
      </c>
      <c r="R33" s="1308">
        <v>54</v>
      </c>
      <c r="S33" s="1310">
        <v>592</v>
      </c>
      <c r="T33" s="1308">
        <v>59</v>
      </c>
      <c r="U33" s="1308">
        <v>57</v>
      </c>
      <c r="V33" s="1308">
        <v>2</v>
      </c>
      <c r="W33" s="1466">
        <v>37</v>
      </c>
      <c r="X33" s="636"/>
    </row>
    <row r="34" s="36" customFormat="1" ht="24.75" customHeight="1"/>
    <row r="35" s="106" customFormat="1" ht="24.75" customHeight="1"/>
    <row r="36" spans="2:24" ht="11.25">
      <c r="B36" s="36"/>
      <c r="C36" s="36"/>
      <c r="D36" s="37"/>
      <c r="E36" s="36"/>
      <c r="F36" s="36"/>
      <c r="G36" s="36" t="s">
        <v>46</v>
      </c>
      <c r="H36" s="36"/>
      <c r="I36" s="36"/>
      <c r="J36" s="36"/>
      <c r="K36" s="36"/>
      <c r="L36" s="36"/>
      <c r="M36" s="37"/>
      <c r="N36" s="36"/>
      <c r="O36" s="36"/>
      <c r="P36" s="37"/>
      <c r="Q36" s="36"/>
      <c r="R36" s="36"/>
      <c r="S36" s="37"/>
      <c r="T36" s="36"/>
      <c r="U36" s="36"/>
      <c r="V36" s="36"/>
      <c r="W36" s="37"/>
      <c r="X36" s="36"/>
    </row>
    <row r="37" spans="1:24" s="63" customFormat="1" ht="11.25">
      <c r="A37" s="850"/>
      <c r="B37" s="486"/>
      <c r="C37" s="486"/>
      <c r="D37" s="623"/>
      <c r="E37" s="486"/>
      <c r="F37" s="486"/>
      <c r="G37" s="486"/>
      <c r="H37" s="486"/>
      <c r="I37" s="486"/>
      <c r="J37" s="486"/>
      <c r="K37" s="486"/>
      <c r="L37" s="486"/>
      <c r="M37" s="623"/>
      <c r="N37" s="486"/>
      <c r="O37" s="486"/>
      <c r="P37" s="623"/>
      <c r="Q37" s="486"/>
      <c r="R37" s="486"/>
      <c r="S37" s="623"/>
      <c r="T37" s="486"/>
      <c r="U37" s="486"/>
      <c r="V37" s="486"/>
      <c r="W37" s="623"/>
      <c r="X37" s="486"/>
    </row>
    <row r="38" spans="1:23" s="22" customFormat="1" ht="11.25">
      <c r="A38" s="50"/>
      <c r="B38" s="51"/>
      <c r="C38" s="51"/>
      <c r="D38" s="51"/>
      <c r="E38" s="51"/>
      <c r="F38" s="51"/>
      <c r="G38" s="51"/>
      <c r="H38" s="51"/>
      <c r="I38" s="51"/>
      <c r="M38" s="52"/>
      <c r="P38" s="52"/>
      <c r="S38" s="52"/>
      <c r="W38" s="52"/>
    </row>
    <row r="39" spans="1:24" s="63" customFormat="1" ht="11.25">
      <c r="A39" s="16"/>
      <c r="B39" s="1320"/>
      <c r="C39" s="1320"/>
      <c r="D39" s="1320"/>
      <c r="E39" s="1320"/>
      <c r="F39" s="1320"/>
      <c r="G39" s="1320"/>
      <c r="H39" s="1320"/>
      <c r="I39" s="1320"/>
      <c r="J39" s="1320"/>
      <c r="K39" s="1320"/>
      <c r="L39" s="1320"/>
      <c r="M39" s="1320"/>
      <c r="N39" s="1320"/>
      <c r="O39" s="1320"/>
      <c r="P39" s="1320"/>
      <c r="Q39" s="1320"/>
      <c r="R39" s="1320"/>
      <c r="S39" s="1320"/>
      <c r="T39" s="1320"/>
      <c r="U39" s="1320"/>
      <c r="V39" s="1320"/>
      <c r="W39" s="1320"/>
      <c r="X39" s="1320"/>
    </row>
    <row r="40" spans="1:24" ht="11.25">
      <c r="A40" s="56"/>
      <c r="B40" s="53"/>
      <c r="C40" s="53"/>
      <c r="D40" s="1321"/>
      <c r="E40" s="2691"/>
      <c r="F40" s="2691"/>
      <c r="G40" s="2691"/>
      <c r="H40" s="2691"/>
      <c r="I40" s="2691"/>
      <c r="J40" s="2691"/>
      <c r="K40" s="2691"/>
      <c r="L40" s="2691"/>
      <c r="M40" s="2691"/>
      <c r="N40" s="2691"/>
      <c r="O40" s="2691"/>
      <c r="P40" s="2691"/>
      <c r="Q40" s="2691"/>
      <c r="R40" s="2691"/>
      <c r="S40" s="53"/>
      <c r="T40" s="35"/>
      <c r="U40" s="53"/>
      <c r="V40" s="53"/>
      <c r="W40" s="53"/>
      <c r="X40" s="53"/>
    </row>
    <row r="41" spans="1:24" ht="11.25">
      <c r="A41" s="36"/>
      <c r="B41" s="36"/>
      <c r="C41" s="36"/>
      <c r="D41" s="37"/>
      <c r="E41" s="36"/>
      <c r="F41" s="36"/>
      <c r="G41" s="36"/>
      <c r="H41" s="460"/>
      <c r="I41" s="36"/>
      <c r="J41" s="36"/>
      <c r="K41" s="36"/>
      <c r="L41" s="36"/>
      <c r="M41" s="37"/>
      <c r="N41" s="36"/>
      <c r="O41" s="36"/>
      <c r="P41" s="37"/>
      <c r="Q41" s="58"/>
      <c r="R41" s="36"/>
      <c r="S41" s="37"/>
      <c r="T41" s="36"/>
      <c r="U41" s="36"/>
      <c r="V41" s="36"/>
      <c r="W41" s="37"/>
      <c r="X41" s="36"/>
    </row>
    <row r="42" spans="1:24" ht="11.25">
      <c r="A42" s="36"/>
      <c r="B42" s="36"/>
      <c r="C42" s="36"/>
      <c r="D42" s="37"/>
      <c r="E42" s="36"/>
      <c r="F42" s="36"/>
      <c r="G42" s="36"/>
      <c r="H42" s="460"/>
      <c r="I42" s="36"/>
      <c r="J42" s="36"/>
      <c r="K42" s="36"/>
      <c r="L42" s="36"/>
      <c r="M42" s="37"/>
      <c r="N42" s="36"/>
      <c r="O42" s="36"/>
      <c r="P42" s="37"/>
      <c r="Q42" s="36"/>
      <c r="R42" s="36"/>
      <c r="S42" s="37"/>
      <c r="T42" s="36"/>
      <c r="U42" s="36"/>
      <c r="V42" s="36"/>
      <c r="W42" s="37"/>
      <c r="X42" s="36"/>
    </row>
    <row r="43" spans="1:24" ht="11.25">
      <c r="A43" s="36"/>
      <c r="B43" s="36"/>
      <c r="C43" s="36"/>
      <c r="D43" s="37"/>
      <c r="E43" s="36"/>
      <c r="F43" s="36"/>
      <c r="G43" s="36"/>
      <c r="H43" s="460"/>
      <c r="I43" s="36"/>
      <c r="J43" s="36"/>
      <c r="K43" s="36"/>
      <c r="L43" s="36"/>
      <c r="M43" s="37"/>
      <c r="N43" s="36"/>
      <c r="O43" s="36"/>
      <c r="P43" s="37"/>
      <c r="Q43" s="36"/>
      <c r="R43" s="36"/>
      <c r="S43" s="37"/>
      <c r="T43" s="36"/>
      <c r="U43" s="36"/>
      <c r="V43" s="36"/>
      <c r="W43" s="37"/>
      <c r="X43" s="36"/>
    </row>
    <row r="44" spans="1:24" ht="11.25">
      <c r="A44" s="36"/>
      <c r="B44" s="36"/>
      <c r="C44" s="36"/>
      <c r="D44" s="37"/>
      <c r="E44" s="36"/>
      <c r="F44" s="36"/>
      <c r="G44" s="36"/>
      <c r="H44" s="36"/>
      <c r="I44" s="36"/>
      <c r="J44" s="36"/>
      <c r="K44" s="36"/>
      <c r="L44" s="36"/>
      <c r="M44" s="37"/>
      <c r="N44" s="36"/>
      <c r="O44" s="36"/>
      <c r="P44" s="37"/>
      <c r="Q44" s="36"/>
      <c r="R44" s="36"/>
      <c r="S44" s="37"/>
      <c r="T44" s="36"/>
      <c r="U44" s="36"/>
      <c r="V44" s="36"/>
      <c r="W44" s="37"/>
      <c r="X44" s="36"/>
    </row>
    <row r="45" spans="1:24" ht="11.25">
      <c r="A45" s="36"/>
      <c r="B45" s="36"/>
      <c r="C45" s="36"/>
      <c r="D45" s="37"/>
      <c r="E45" s="36"/>
      <c r="F45" s="36"/>
      <c r="G45" s="36"/>
      <c r="H45" s="36"/>
      <c r="I45" s="36"/>
      <c r="J45" s="36"/>
      <c r="K45" s="36"/>
      <c r="L45" s="36"/>
      <c r="M45" s="37"/>
      <c r="N45" s="36"/>
      <c r="O45" s="36"/>
      <c r="P45" s="37"/>
      <c r="Q45" s="36"/>
      <c r="R45" s="36"/>
      <c r="S45" s="37"/>
      <c r="T45" s="36"/>
      <c r="U45" s="36"/>
      <c r="V45" s="36"/>
      <c r="W45" s="37"/>
      <c r="X45" s="36"/>
    </row>
    <row r="46" spans="1:24" ht="11.25">
      <c r="A46" s="957"/>
      <c r="B46" s="229"/>
      <c r="C46" s="229"/>
      <c r="D46" s="229"/>
      <c r="E46" s="229"/>
      <c r="F46" s="229"/>
      <c r="G46" s="229"/>
      <c r="H46" s="728"/>
      <c r="I46" s="728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728"/>
      <c r="X46" s="36"/>
    </row>
    <row r="47" spans="1:24" ht="11.25">
      <c r="A47" s="957"/>
      <c r="B47" s="421"/>
      <c r="C47" s="421"/>
      <c r="D47" s="421"/>
      <c r="E47" s="421"/>
      <c r="F47" s="421"/>
      <c r="G47" s="421"/>
      <c r="H47" s="764"/>
      <c r="I47" s="764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764"/>
      <c r="X47" s="36"/>
    </row>
    <row r="48" spans="1:24" ht="11.25">
      <c r="A48" s="440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36"/>
      <c r="V48" s="36"/>
      <c r="W48" s="37"/>
      <c r="X48" s="36"/>
    </row>
    <row r="49" spans="1:24" ht="11.25">
      <c r="A49" s="5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36"/>
      <c r="V49" s="36"/>
      <c r="W49" s="37"/>
      <c r="X49" s="36"/>
    </row>
    <row r="50" spans="1:24" ht="11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36"/>
      <c r="V50" s="36"/>
      <c r="W50" s="37"/>
      <c r="X50" s="36"/>
    </row>
    <row r="51" spans="1:24" ht="11.25">
      <c r="A51" s="56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36"/>
      <c r="V51" s="36"/>
      <c r="W51" s="37"/>
      <c r="X51" s="36"/>
    </row>
    <row r="52" spans="1:20" ht="11.25">
      <c r="A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102" spans="18:20" ht="11.25">
      <c r="R102" s="35"/>
      <c r="S102" s="56"/>
      <c r="T102" s="35"/>
    </row>
    <row r="103" spans="18:20" ht="11.25">
      <c r="R103" s="35"/>
      <c r="S103" s="56"/>
      <c r="T103" s="35"/>
    </row>
    <row r="104" spans="18:20" ht="11.25">
      <c r="R104" s="36"/>
      <c r="S104" s="56"/>
      <c r="T104" s="57"/>
    </row>
    <row r="105" spans="18:20" ht="11.25">
      <c r="R105" s="36"/>
      <c r="S105" s="37"/>
      <c r="T105" s="58"/>
    </row>
    <row r="106" spans="18:20" ht="11.25">
      <c r="R106" s="36"/>
      <c r="S106" s="59"/>
      <c r="T106" s="57"/>
    </row>
    <row r="107" spans="18:20" ht="11.25">
      <c r="R107" s="36"/>
      <c r="S107" s="53"/>
      <c r="T107" s="57"/>
    </row>
    <row r="108" spans="18:20" ht="11.25">
      <c r="R108" s="36"/>
      <c r="S108" s="53"/>
      <c r="T108" s="57"/>
    </row>
    <row r="109" spans="18:20" ht="11.25">
      <c r="R109" s="36"/>
      <c r="S109" s="56"/>
      <c r="T109" s="57"/>
    </row>
    <row r="110" spans="18:20" ht="11.25">
      <c r="R110" s="36"/>
      <c r="S110" s="56"/>
      <c r="T110" s="57"/>
    </row>
    <row r="111" spans="18:20" ht="11.25">
      <c r="R111" s="36"/>
      <c r="S111" s="56"/>
      <c r="T111" s="57"/>
    </row>
    <row r="112" spans="18:20" ht="11.25">
      <c r="R112" s="36"/>
      <c r="S112" s="53"/>
      <c r="T112" s="57"/>
    </row>
    <row r="113" spans="18:20" ht="11.25">
      <c r="R113" s="36"/>
      <c r="S113" s="53"/>
      <c r="T113" s="57"/>
    </row>
    <row r="114" spans="18:20" ht="11.25">
      <c r="R114" s="36"/>
      <c r="S114" s="56"/>
      <c r="T114" s="57"/>
    </row>
    <row r="115" spans="18:20" ht="11.25">
      <c r="R115" s="36"/>
      <c r="S115" s="56"/>
      <c r="T115" s="57"/>
    </row>
    <row r="116" spans="18:20" ht="11.25">
      <c r="R116" s="36"/>
      <c r="S116" s="56"/>
      <c r="T116" s="57"/>
    </row>
    <row r="117" spans="18:20" ht="11.25">
      <c r="R117" s="36"/>
      <c r="S117" s="56"/>
      <c r="T117" s="57"/>
    </row>
    <row r="118" spans="18:20" ht="11.25">
      <c r="R118" s="36"/>
      <c r="S118" s="53"/>
      <c r="T118" s="57"/>
    </row>
    <row r="119" spans="18:20" ht="11.25">
      <c r="R119" s="36"/>
      <c r="S119" s="60"/>
      <c r="T119" s="57"/>
    </row>
    <row r="120" spans="18:20" ht="11.25">
      <c r="R120" s="36"/>
      <c r="S120" s="56"/>
      <c r="T120" s="57"/>
    </row>
    <row r="121" spans="18:20" ht="11.25">
      <c r="R121" s="36"/>
      <c r="S121" s="56"/>
      <c r="T121" s="57"/>
    </row>
    <row r="122" spans="18:20" ht="11.25">
      <c r="R122" s="36"/>
      <c r="S122" s="56"/>
      <c r="T122" s="57"/>
    </row>
    <row r="123" spans="18:20" ht="11.25">
      <c r="R123" s="36"/>
      <c r="S123" s="53"/>
      <c r="T123" s="57"/>
    </row>
    <row r="124" spans="1:24" s="54" customFormat="1" ht="11.25">
      <c r="A124" s="21"/>
      <c r="B124" s="21"/>
      <c r="C124" s="21"/>
      <c r="E124" s="21"/>
      <c r="F124" s="21"/>
      <c r="G124" s="21"/>
      <c r="H124" s="21"/>
      <c r="I124" s="21"/>
      <c r="J124" s="21"/>
      <c r="K124" s="21"/>
      <c r="L124" s="21"/>
      <c r="N124" s="21"/>
      <c r="O124" s="21"/>
      <c r="Q124" s="21"/>
      <c r="R124" s="37"/>
      <c r="S124" s="56"/>
      <c r="T124" s="61"/>
      <c r="U124" s="21"/>
      <c r="V124" s="21"/>
      <c r="X124" s="21"/>
    </row>
    <row r="125" spans="18:20" ht="11.25">
      <c r="R125" s="36"/>
      <c r="S125" s="56"/>
      <c r="T125" s="58"/>
    </row>
    <row r="129" ht="11.25">
      <c r="A129" s="62"/>
    </row>
  </sheetData>
  <mergeCells count="5">
    <mergeCell ref="A3:C3"/>
    <mergeCell ref="E40:R40"/>
    <mergeCell ref="B8:G8"/>
    <mergeCell ref="A4:W4"/>
    <mergeCell ref="A5:W5"/>
  </mergeCells>
  <printOptions horizontalCentered="1"/>
  <pageMargins left="0.2755905511811024" right="0.1968503937007874" top="0.68" bottom="0.4" header="0.35" footer="0.22"/>
  <pageSetup horizontalDpi="300" verticalDpi="300" orientation="landscape" paperSize="9" r:id="rId1"/>
  <headerFooter alignWithMargins="0">
    <oddHeader>&amp;C&amp;10- &amp;P -</oddHeader>
    <oddFooter>&amp;R&amp;10
&amp;12
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U39"/>
  <sheetViews>
    <sheetView workbookViewId="0" topLeftCell="A5">
      <selection activeCell="B13" sqref="B13:O29"/>
    </sheetView>
  </sheetViews>
  <sheetFormatPr defaultColWidth="11.421875" defaultRowHeight="15"/>
  <cols>
    <col min="1" max="1" width="8.7109375" style="1948" customWidth="1"/>
    <col min="2" max="7" width="7.7109375" style="21" customWidth="1"/>
    <col min="8" max="9" width="13.28125" style="21" customWidth="1"/>
    <col min="10" max="15" width="7.7109375" style="21" customWidth="1"/>
    <col min="16" max="16384" width="11.421875" style="21" customWidth="1"/>
  </cols>
  <sheetData>
    <row r="1" spans="1:8" s="39" customFormat="1" ht="12.75">
      <c r="A1" s="2167"/>
      <c r="H1" s="874"/>
    </row>
    <row r="2" spans="1:23" ht="11.25">
      <c r="A2" s="2669" t="str">
        <f>'A. Ausbildungsverh. Landwirt'!A3</f>
        <v>BMELV - Referat 425</v>
      </c>
      <c r="B2" s="2669"/>
      <c r="C2" s="2669"/>
      <c r="D2" s="17"/>
      <c r="E2" s="17"/>
      <c r="F2" s="17"/>
      <c r="G2" s="17"/>
      <c r="H2" s="18"/>
      <c r="J2" s="19"/>
      <c r="K2" s="17"/>
      <c r="L2" s="17"/>
      <c r="M2" s="17"/>
      <c r="N2" s="17"/>
      <c r="O2" s="20" t="str">
        <f>'A. Ausbildungsverh. Landwirt'!$W$3</f>
        <v>Mai 2007</v>
      </c>
      <c r="P2" s="17"/>
      <c r="Q2" s="17"/>
      <c r="R2" s="17"/>
      <c r="S2" s="18"/>
      <c r="T2" s="17"/>
      <c r="U2" s="17"/>
      <c r="W2" s="20" t="s">
        <v>227</v>
      </c>
    </row>
    <row r="3" spans="1:15" ht="11.25">
      <c r="A3" s="2168"/>
      <c r="B3" s="23"/>
      <c r="C3" s="23"/>
      <c r="D3" s="23"/>
      <c r="E3" s="23"/>
      <c r="F3" s="23"/>
      <c r="G3" s="23"/>
      <c r="H3" s="23"/>
      <c r="J3" s="486"/>
      <c r="K3" s="23"/>
      <c r="L3" s="23" t="s">
        <v>46</v>
      </c>
      <c r="M3" s="23"/>
      <c r="N3" s="23"/>
      <c r="O3" s="23"/>
    </row>
    <row r="4" spans="1:15" ht="14.25">
      <c r="A4" s="2670" t="s">
        <v>378</v>
      </c>
      <c r="B4" s="2670"/>
      <c r="C4" s="2670"/>
      <c r="D4" s="2670"/>
      <c r="E4" s="2670"/>
      <c r="F4" s="2670"/>
      <c r="G4" s="2670"/>
      <c r="H4" s="2670"/>
      <c r="I4" s="2670"/>
      <c r="J4" s="2670"/>
      <c r="K4" s="2670"/>
      <c r="L4" s="2670"/>
      <c r="M4" s="2670"/>
      <c r="N4" s="2670"/>
      <c r="O4" s="2670"/>
    </row>
    <row r="5" spans="1:15" ht="12" thickBot="1">
      <c r="A5" s="2168"/>
      <c r="B5" s="487"/>
      <c r="C5" s="487"/>
      <c r="D5" s="487"/>
      <c r="E5" s="487"/>
      <c r="F5" s="487"/>
      <c r="G5" s="487"/>
      <c r="H5" s="487"/>
      <c r="I5" s="487"/>
      <c r="J5" s="488"/>
      <c r="K5" s="487"/>
      <c r="L5" s="487"/>
      <c r="M5" s="487"/>
      <c r="N5" s="487"/>
      <c r="O5" s="487"/>
    </row>
    <row r="6" spans="1:15" ht="14.25" customHeight="1">
      <c r="A6" s="2169"/>
      <c r="B6" s="2678" t="str">
        <f>'A. Ausbildungsverh. Landwirt'!B8:G8</f>
        <v>Auszubildende am 31.12.2006</v>
      </c>
      <c r="C6" s="2679" t="s">
        <v>238</v>
      </c>
      <c r="D6" s="2679" t="s">
        <v>238</v>
      </c>
      <c r="E6" s="2679" t="s">
        <v>238</v>
      </c>
      <c r="F6" s="2679" t="s">
        <v>238</v>
      </c>
      <c r="G6" s="2680" t="s">
        <v>238</v>
      </c>
      <c r="H6" s="1762" t="s">
        <v>1</v>
      </c>
      <c r="I6" s="1762" t="s">
        <v>2</v>
      </c>
      <c r="J6" s="1567" t="s">
        <v>203</v>
      </c>
      <c r="K6" s="1763"/>
      <c r="L6" s="1763"/>
      <c r="M6" s="1763"/>
      <c r="N6" s="1763"/>
      <c r="O6" s="1764"/>
    </row>
    <row r="7" spans="1:15" ht="10.5" customHeight="1">
      <c r="A7" s="1572"/>
      <c r="B7" s="2681"/>
      <c r="C7" s="2667"/>
      <c r="D7" s="2667"/>
      <c r="E7" s="2667"/>
      <c r="F7" s="2667"/>
      <c r="G7" s="2668"/>
      <c r="H7" s="30" t="s">
        <v>5</v>
      </c>
      <c r="I7" s="30" t="s">
        <v>6</v>
      </c>
      <c r="J7" s="409"/>
      <c r="K7" s="490"/>
      <c r="L7" s="491"/>
      <c r="M7" s="27" t="s">
        <v>3</v>
      </c>
      <c r="N7" s="28"/>
      <c r="O7" s="1765"/>
    </row>
    <row r="8" spans="1:47" ht="10.5" customHeight="1">
      <c r="A8" s="1572"/>
      <c r="B8" s="492"/>
      <c r="C8" s="30"/>
      <c r="D8" s="30"/>
      <c r="E8" s="31" t="s">
        <v>51</v>
      </c>
      <c r="F8" s="31"/>
      <c r="G8" s="31"/>
      <c r="H8" s="30" t="s">
        <v>12</v>
      </c>
      <c r="I8" s="30" t="s">
        <v>12</v>
      </c>
      <c r="J8" s="25"/>
      <c r="K8" s="493"/>
      <c r="L8" s="30"/>
      <c r="M8" s="33" t="s">
        <v>7</v>
      </c>
      <c r="N8" s="34"/>
      <c r="O8" s="1694"/>
      <c r="Y8" s="15" t="s">
        <v>226</v>
      </c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7"/>
      <c r="AM8" s="17"/>
      <c r="AN8" s="17"/>
      <c r="AO8" s="17"/>
      <c r="AP8" s="17"/>
      <c r="AQ8" s="17"/>
      <c r="AR8" s="18"/>
      <c r="AS8" s="17"/>
      <c r="AT8" s="17"/>
      <c r="AU8" s="20" t="s">
        <v>227</v>
      </c>
    </row>
    <row r="9" spans="1:15" ht="10.5" customHeight="1">
      <c r="A9" s="1575" t="s">
        <v>53</v>
      </c>
      <c r="B9" s="494"/>
      <c r="C9" s="495"/>
      <c r="D9" s="495"/>
      <c r="E9" s="33" t="s">
        <v>52</v>
      </c>
      <c r="F9" s="34"/>
      <c r="G9" s="34"/>
      <c r="H9" s="30" t="s">
        <v>24</v>
      </c>
      <c r="I9" s="30" t="s">
        <v>24</v>
      </c>
      <c r="J9" s="67"/>
      <c r="K9" s="75"/>
      <c r="L9" s="495"/>
      <c r="M9" s="496"/>
      <c r="N9" s="491"/>
      <c r="O9" s="1766"/>
    </row>
    <row r="10" spans="1:15" ht="10.5" customHeight="1">
      <c r="A10" s="1572"/>
      <c r="B10" s="492" t="s">
        <v>23</v>
      </c>
      <c r="C10" s="30" t="s">
        <v>21</v>
      </c>
      <c r="D10" s="30" t="s">
        <v>22</v>
      </c>
      <c r="E10" s="70"/>
      <c r="F10" s="69"/>
      <c r="G10" s="69"/>
      <c r="H10" s="30" t="s">
        <v>39</v>
      </c>
      <c r="I10" s="30" t="s">
        <v>39</v>
      </c>
      <c r="J10" s="80" t="s">
        <v>23</v>
      </c>
      <c r="K10" s="25" t="s">
        <v>21</v>
      </c>
      <c r="L10" s="30" t="s">
        <v>22</v>
      </c>
      <c r="M10" s="492" t="s">
        <v>23</v>
      </c>
      <c r="N10" s="30" t="s">
        <v>21</v>
      </c>
      <c r="O10" s="1767" t="s">
        <v>22</v>
      </c>
    </row>
    <row r="11" spans="1:15" ht="10.5" customHeight="1">
      <c r="A11" s="1572"/>
      <c r="B11" s="492" t="s">
        <v>35</v>
      </c>
      <c r="C11" s="30" t="s">
        <v>34</v>
      </c>
      <c r="D11" s="30" t="s">
        <v>34</v>
      </c>
      <c r="E11" s="25" t="s">
        <v>36</v>
      </c>
      <c r="F11" s="79" t="s">
        <v>37</v>
      </c>
      <c r="G11" s="79" t="s">
        <v>38</v>
      </c>
      <c r="H11" s="30" t="s">
        <v>45</v>
      </c>
      <c r="I11" s="30" t="s">
        <v>45</v>
      </c>
      <c r="J11" s="80" t="s">
        <v>35</v>
      </c>
      <c r="K11" s="25" t="s">
        <v>34</v>
      </c>
      <c r="L11" s="30" t="s">
        <v>40</v>
      </c>
      <c r="M11" s="492" t="s">
        <v>35</v>
      </c>
      <c r="N11" s="30" t="s">
        <v>34</v>
      </c>
      <c r="O11" s="1767" t="s">
        <v>40</v>
      </c>
    </row>
    <row r="12" spans="1:15" ht="10.5" customHeight="1">
      <c r="A12" s="1578"/>
      <c r="B12" s="494"/>
      <c r="C12" s="632"/>
      <c r="D12" s="632"/>
      <c r="E12" s="364"/>
      <c r="F12" s="1958"/>
      <c r="G12" s="1958"/>
      <c r="H12" s="495"/>
      <c r="I12" s="632"/>
      <c r="J12" s="67"/>
      <c r="K12" s="75"/>
      <c r="L12" s="495"/>
      <c r="M12" s="494"/>
      <c r="N12" s="495"/>
      <c r="O12" s="1768"/>
    </row>
    <row r="13" spans="1:15" ht="24.75" customHeight="1">
      <c r="A13" s="2170" t="s">
        <v>54</v>
      </c>
      <c r="B13" s="497">
        <v>0</v>
      </c>
      <c r="C13" s="1959">
        <v>0</v>
      </c>
      <c r="D13" s="2198">
        <v>0</v>
      </c>
      <c r="E13" s="1959">
        <v>0</v>
      </c>
      <c r="F13" s="1959">
        <v>0</v>
      </c>
      <c r="G13" s="1959">
        <v>0</v>
      </c>
      <c r="H13" s="877">
        <v>0</v>
      </c>
      <c r="I13" s="1959">
        <v>0</v>
      </c>
      <c r="J13" s="497">
        <v>0</v>
      </c>
      <c r="K13" s="498">
        <v>0</v>
      </c>
      <c r="L13" s="498">
        <v>0</v>
      </c>
      <c r="M13" s="497">
        <v>0</v>
      </c>
      <c r="N13" s="498">
        <v>0</v>
      </c>
      <c r="O13" s="1899">
        <v>0</v>
      </c>
    </row>
    <row r="14" spans="1:15" ht="12" customHeight="1">
      <c r="A14" s="2171" t="s">
        <v>55</v>
      </c>
      <c r="B14" s="505">
        <v>2</v>
      </c>
      <c r="C14" s="1959">
        <v>2</v>
      </c>
      <c r="D14" s="2199">
        <v>0</v>
      </c>
      <c r="E14" s="1959">
        <v>1</v>
      </c>
      <c r="F14" s="1959">
        <v>1</v>
      </c>
      <c r="G14" s="1959">
        <v>0</v>
      </c>
      <c r="H14" s="507">
        <v>1</v>
      </c>
      <c r="I14" s="1959">
        <v>0</v>
      </c>
      <c r="J14" s="505">
        <v>0</v>
      </c>
      <c r="K14" s="506">
        <v>0</v>
      </c>
      <c r="L14" s="506">
        <v>0</v>
      </c>
      <c r="M14" s="505">
        <v>0</v>
      </c>
      <c r="N14" s="506">
        <v>0</v>
      </c>
      <c r="O14" s="1900">
        <v>0</v>
      </c>
    </row>
    <row r="15" spans="1:15" ht="12" customHeight="1">
      <c r="A15" s="2171" t="s">
        <v>56</v>
      </c>
      <c r="B15" s="505">
        <v>0</v>
      </c>
      <c r="C15" s="1959">
        <v>0</v>
      </c>
      <c r="D15" s="2199">
        <v>0</v>
      </c>
      <c r="E15" s="1959">
        <v>0</v>
      </c>
      <c r="F15" s="1959">
        <v>0</v>
      </c>
      <c r="G15" s="1959">
        <v>0</v>
      </c>
      <c r="H15" s="507">
        <v>0</v>
      </c>
      <c r="I15" s="1959">
        <v>0</v>
      </c>
      <c r="J15" s="505">
        <v>0</v>
      </c>
      <c r="K15" s="506">
        <v>0</v>
      </c>
      <c r="L15" s="506">
        <v>0</v>
      </c>
      <c r="M15" s="505">
        <v>0</v>
      </c>
      <c r="N15" s="506">
        <v>0</v>
      </c>
      <c r="O15" s="1900">
        <v>0</v>
      </c>
    </row>
    <row r="16" spans="1:15" ht="12" customHeight="1">
      <c r="A16" s="2171" t="s">
        <v>57</v>
      </c>
      <c r="B16" s="500">
        <v>19</v>
      </c>
      <c r="C16" s="1959">
        <v>19</v>
      </c>
      <c r="D16" s="2199">
        <v>0</v>
      </c>
      <c r="E16" s="1959">
        <v>11</v>
      </c>
      <c r="F16" s="1959">
        <v>8</v>
      </c>
      <c r="G16" s="1959">
        <v>0</v>
      </c>
      <c r="H16" s="878">
        <v>11</v>
      </c>
      <c r="I16" s="1959">
        <v>0</v>
      </c>
      <c r="J16" s="500">
        <v>0</v>
      </c>
      <c r="K16" s="501">
        <v>0</v>
      </c>
      <c r="L16" s="501">
        <v>0</v>
      </c>
      <c r="M16" s="500">
        <v>0</v>
      </c>
      <c r="N16" s="501">
        <v>0</v>
      </c>
      <c r="O16" s="1901">
        <v>0</v>
      </c>
    </row>
    <row r="17" spans="1:15" ht="12" customHeight="1">
      <c r="A17" s="2171" t="s">
        <v>58</v>
      </c>
      <c r="B17" s="505">
        <v>0</v>
      </c>
      <c r="C17" s="1959">
        <v>0</v>
      </c>
      <c r="D17" s="2199">
        <v>0</v>
      </c>
      <c r="E17" s="1959">
        <v>0</v>
      </c>
      <c r="F17" s="1959">
        <v>0</v>
      </c>
      <c r="G17" s="1959">
        <v>0</v>
      </c>
      <c r="H17" s="507">
        <v>0</v>
      </c>
      <c r="I17" s="1959">
        <v>0</v>
      </c>
      <c r="J17" s="505">
        <v>0</v>
      </c>
      <c r="K17" s="506">
        <v>0</v>
      </c>
      <c r="L17" s="506">
        <v>0</v>
      </c>
      <c r="M17" s="505">
        <v>0</v>
      </c>
      <c r="N17" s="506">
        <v>0</v>
      </c>
      <c r="O17" s="1900">
        <v>0</v>
      </c>
    </row>
    <row r="18" spans="1:15" ht="24.75" customHeight="1">
      <c r="A18" s="2171" t="s">
        <v>59</v>
      </c>
      <c r="B18" s="500">
        <v>0</v>
      </c>
      <c r="C18" s="1959">
        <v>0</v>
      </c>
      <c r="D18" s="2199">
        <v>0</v>
      </c>
      <c r="E18" s="1959">
        <v>0</v>
      </c>
      <c r="F18" s="1959">
        <v>0</v>
      </c>
      <c r="G18" s="1959">
        <v>0</v>
      </c>
      <c r="H18" s="878">
        <v>0</v>
      </c>
      <c r="I18" s="1959">
        <v>0</v>
      </c>
      <c r="J18" s="500">
        <v>0</v>
      </c>
      <c r="K18" s="501">
        <v>0</v>
      </c>
      <c r="L18" s="501">
        <v>0</v>
      </c>
      <c r="M18" s="500">
        <v>0</v>
      </c>
      <c r="N18" s="501">
        <v>0</v>
      </c>
      <c r="O18" s="1901">
        <v>0</v>
      </c>
    </row>
    <row r="19" spans="1:15" ht="12" customHeight="1">
      <c r="A19" s="2171" t="s">
        <v>60</v>
      </c>
      <c r="B19" s="505">
        <v>4</v>
      </c>
      <c r="C19" s="1959">
        <v>4</v>
      </c>
      <c r="D19" s="2199">
        <v>0</v>
      </c>
      <c r="E19" s="1959">
        <v>1</v>
      </c>
      <c r="F19" s="1959">
        <v>2</v>
      </c>
      <c r="G19" s="1959">
        <v>1</v>
      </c>
      <c r="H19" s="507">
        <v>1</v>
      </c>
      <c r="I19" s="1959">
        <v>0</v>
      </c>
      <c r="J19" s="505">
        <v>0</v>
      </c>
      <c r="K19" s="506">
        <v>0</v>
      </c>
      <c r="L19" s="506">
        <v>0</v>
      </c>
      <c r="M19" s="505">
        <v>0</v>
      </c>
      <c r="N19" s="506">
        <v>0</v>
      </c>
      <c r="O19" s="1900">
        <v>0</v>
      </c>
    </row>
    <row r="20" spans="1:15" ht="12" customHeight="1">
      <c r="A20" s="2171" t="s">
        <v>61</v>
      </c>
      <c r="B20" s="500">
        <v>38</v>
      </c>
      <c r="C20" s="1959">
        <v>38</v>
      </c>
      <c r="D20" s="2199">
        <v>0</v>
      </c>
      <c r="E20" s="1959">
        <v>21</v>
      </c>
      <c r="F20" s="1959">
        <v>17</v>
      </c>
      <c r="G20" s="1959">
        <v>0</v>
      </c>
      <c r="H20" s="878">
        <v>22</v>
      </c>
      <c r="I20" s="1959">
        <v>2</v>
      </c>
      <c r="J20" s="500">
        <v>0</v>
      </c>
      <c r="K20" s="501">
        <v>0</v>
      </c>
      <c r="L20" s="501">
        <v>0</v>
      </c>
      <c r="M20" s="500">
        <v>0</v>
      </c>
      <c r="N20" s="501">
        <v>0</v>
      </c>
      <c r="O20" s="1901">
        <v>0</v>
      </c>
    </row>
    <row r="21" spans="1:15" ht="12" customHeight="1">
      <c r="A21" s="2171" t="s">
        <v>62</v>
      </c>
      <c r="B21" s="500">
        <v>60</v>
      </c>
      <c r="C21" s="1959">
        <v>59</v>
      </c>
      <c r="D21" s="2199">
        <v>1</v>
      </c>
      <c r="E21" s="1959">
        <v>22</v>
      </c>
      <c r="F21" s="1959">
        <v>28</v>
      </c>
      <c r="G21" s="1959">
        <v>10</v>
      </c>
      <c r="H21" s="507">
        <v>35</v>
      </c>
      <c r="I21" s="1959">
        <v>3</v>
      </c>
      <c r="J21" s="505">
        <v>0</v>
      </c>
      <c r="K21" s="506">
        <v>0</v>
      </c>
      <c r="L21" s="506">
        <v>0</v>
      </c>
      <c r="M21" s="505">
        <v>0</v>
      </c>
      <c r="N21" s="506">
        <v>0</v>
      </c>
      <c r="O21" s="1900">
        <v>0</v>
      </c>
    </row>
    <row r="22" spans="1:15" ht="12" customHeight="1">
      <c r="A22" s="2171" t="s">
        <v>63</v>
      </c>
      <c r="B22" s="500">
        <v>40</v>
      </c>
      <c r="C22" s="1959">
        <v>40</v>
      </c>
      <c r="D22" s="2199">
        <v>0</v>
      </c>
      <c r="E22" s="1959">
        <v>19</v>
      </c>
      <c r="F22" s="1959">
        <v>18</v>
      </c>
      <c r="G22" s="1959">
        <v>3</v>
      </c>
      <c r="H22" s="878">
        <v>14</v>
      </c>
      <c r="I22" s="1959">
        <v>1</v>
      </c>
      <c r="J22" s="500">
        <v>0</v>
      </c>
      <c r="K22" s="501">
        <v>0</v>
      </c>
      <c r="L22" s="501">
        <v>0</v>
      </c>
      <c r="M22" s="500">
        <v>0</v>
      </c>
      <c r="N22" s="501">
        <v>0</v>
      </c>
      <c r="O22" s="1901">
        <v>0</v>
      </c>
    </row>
    <row r="23" spans="1:18" ht="24.75" customHeight="1">
      <c r="A23" s="2171" t="s">
        <v>64</v>
      </c>
      <c r="B23" s="500">
        <v>4</v>
      </c>
      <c r="C23" s="1959">
        <v>4</v>
      </c>
      <c r="D23" s="2199">
        <v>0</v>
      </c>
      <c r="E23" s="1959">
        <v>3</v>
      </c>
      <c r="F23" s="1959">
        <v>1</v>
      </c>
      <c r="G23" s="1959">
        <v>0</v>
      </c>
      <c r="H23" s="878">
        <v>4</v>
      </c>
      <c r="I23" s="1959">
        <v>0</v>
      </c>
      <c r="J23" s="500">
        <v>0</v>
      </c>
      <c r="K23" s="501">
        <v>0</v>
      </c>
      <c r="L23" s="501">
        <v>0</v>
      </c>
      <c r="M23" s="500">
        <v>0</v>
      </c>
      <c r="N23" s="501">
        <v>0</v>
      </c>
      <c r="O23" s="1901">
        <v>0</v>
      </c>
      <c r="R23" s="21" t="s">
        <v>46</v>
      </c>
    </row>
    <row r="24" spans="1:15" ht="12" customHeight="1">
      <c r="A24" s="2171" t="s">
        <v>65</v>
      </c>
      <c r="B24" s="500">
        <v>0</v>
      </c>
      <c r="C24" s="1959">
        <v>0</v>
      </c>
      <c r="D24" s="2199">
        <v>0</v>
      </c>
      <c r="E24" s="1959">
        <v>0</v>
      </c>
      <c r="F24" s="1959">
        <v>0</v>
      </c>
      <c r="G24" s="1959">
        <v>0</v>
      </c>
      <c r="H24" s="507">
        <v>0</v>
      </c>
      <c r="I24" s="1959">
        <v>0</v>
      </c>
      <c r="J24" s="505">
        <v>0</v>
      </c>
      <c r="K24" s="506">
        <v>0</v>
      </c>
      <c r="L24" s="506">
        <v>0</v>
      </c>
      <c r="M24" s="505">
        <v>0</v>
      </c>
      <c r="N24" s="506">
        <v>0</v>
      </c>
      <c r="O24" s="1900">
        <v>0</v>
      </c>
    </row>
    <row r="25" spans="1:15" ht="12" customHeight="1">
      <c r="A25" s="2171" t="s">
        <v>75</v>
      </c>
      <c r="B25" s="500">
        <v>43</v>
      </c>
      <c r="C25" s="1959">
        <v>42</v>
      </c>
      <c r="D25" s="2199">
        <v>1</v>
      </c>
      <c r="E25" s="1959">
        <v>19</v>
      </c>
      <c r="F25" s="1959">
        <v>22</v>
      </c>
      <c r="G25" s="1959">
        <v>2</v>
      </c>
      <c r="H25" s="878">
        <v>20</v>
      </c>
      <c r="I25" s="1959">
        <v>7</v>
      </c>
      <c r="J25" s="505">
        <v>0</v>
      </c>
      <c r="K25" s="506">
        <v>0</v>
      </c>
      <c r="L25" s="506">
        <v>0</v>
      </c>
      <c r="M25" s="505">
        <v>0</v>
      </c>
      <c r="N25" s="506">
        <v>0</v>
      </c>
      <c r="O25" s="1900">
        <v>0</v>
      </c>
    </row>
    <row r="26" spans="1:15" s="39" customFormat="1" ht="12" customHeight="1">
      <c r="A26" s="2172" t="s">
        <v>67</v>
      </c>
      <c r="B26" s="500">
        <v>21</v>
      </c>
      <c r="C26" s="1959">
        <v>21</v>
      </c>
      <c r="D26" s="2199">
        <v>0</v>
      </c>
      <c r="E26" s="1959">
        <v>6</v>
      </c>
      <c r="F26" s="1959">
        <v>12</v>
      </c>
      <c r="G26" s="1959">
        <v>3</v>
      </c>
      <c r="H26" s="972">
        <v>7</v>
      </c>
      <c r="I26" s="1959">
        <v>0</v>
      </c>
      <c r="J26" s="1035">
        <v>0</v>
      </c>
      <c r="K26" s="970">
        <v>0</v>
      </c>
      <c r="L26" s="970">
        <v>0</v>
      </c>
      <c r="M26" s="1035">
        <v>0</v>
      </c>
      <c r="N26" s="970">
        <v>0</v>
      </c>
      <c r="O26" s="1902">
        <v>0</v>
      </c>
    </row>
    <row r="27" spans="1:15" s="636" customFormat="1" ht="12" customHeight="1">
      <c r="A27" s="1676" t="s">
        <v>68</v>
      </c>
      <c r="B27" s="500">
        <v>38</v>
      </c>
      <c r="C27" s="1959">
        <v>36</v>
      </c>
      <c r="D27" s="2199">
        <v>2</v>
      </c>
      <c r="E27" s="1959">
        <v>13</v>
      </c>
      <c r="F27" s="1959">
        <v>18</v>
      </c>
      <c r="G27" s="1959">
        <v>7</v>
      </c>
      <c r="H27" s="972">
        <v>20</v>
      </c>
      <c r="I27" s="1959">
        <v>4</v>
      </c>
      <c r="J27" s="1035">
        <v>0</v>
      </c>
      <c r="K27" s="970">
        <v>0</v>
      </c>
      <c r="L27" s="970">
        <v>0</v>
      </c>
      <c r="M27" s="1035">
        <v>0</v>
      </c>
      <c r="N27" s="970">
        <v>0</v>
      </c>
      <c r="O27" s="1902">
        <v>0</v>
      </c>
    </row>
    <row r="28" spans="1:15" s="40" customFormat="1" ht="24.75" customHeight="1">
      <c r="A28" s="2173" t="s">
        <v>69</v>
      </c>
      <c r="B28" s="1472">
        <v>2</v>
      </c>
      <c r="C28" s="1960">
        <v>2</v>
      </c>
      <c r="D28" s="2200">
        <v>0</v>
      </c>
      <c r="E28" s="1960">
        <v>2</v>
      </c>
      <c r="F28" s="1960">
        <v>0</v>
      </c>
      <c r="G28" s="1960">
        <v>0</v>
      </c>
      <c r="H28" s="1471">
        <v>2</v>
      </c>
      <c r="I28" s="1960">
        <v>0</v>
      </c>
      <c r="J28" s="1472">
        <v>0</v>
      </c>
      <c r="K28" s="1470">
        <v>0</v>
      </c>
      <c r="L28" s="1470">
        <v>0</v>
      </c>
      <c r="M28" s="1472">
        <v>0</v>
      </c>
      <c r="N28" s="1470">
        <v>0</v>
      </c>
      <c r="O28" s="1903">
        <v>0</v>
      </c>
    </row>
    <row r="29" spans="1:18" s="63" customFormat="1" ht="19.5" customHeight="1" thickBot="1">
      <c r="A29" s="2174" t="s">
        <v>70</v>
      </c>
      <c r="B29" s="1323">
        <v>271</v>
      </c>
      <c r="C29" s="1323">
        <v>267</v>
      </c>
      <c r="D29" s="1324">
        <v>4</v>
      </c>
      <c r="E29" s="1323">
        <v>118</v>
      </c>
      <c r="F29" s="1323">
        <v>127</v>
      </c>
      <c r="G29" s="1323">
        <v>26</v>
      </c>
      <c r="H29" s="1322">
        <v>137</v>
      </c>
      <c r="I29" s="1325">
        <v>17</v>
      </c>
      <c r="J29" s="1323">
        <v>0</v>
      </c>
      <c r="K29" s="1323">
        <v>0</v>
      </c>
      <c r="L29" s="1323">
        <v>0</v>
      </c>
      <c r="M29" s="1322">
        <v>0</v>
      </c>
      <c r="N29" s="1323">
        <v>0</v>
      </c>
      <c r="O29" s="1904">
        <v>0</v>
      </c>
      <c r="P29" s="2151"/>
      <c r="R29" s="63" t="s">
        <v>46</v>
      </c>
    </row>
    <row r="30" spans="1:15" s="63" customFormat="1" ht="19.5" customHeight="1">
      <c r="A30" s="1948" t="s">
        <v>359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54"/>
      <c r="M30" s="21"/>
      <c r="N30" s="21"/>
      <c r="O30" s="508" t="s">
        <v>46</v>
      </c>
    </row>
    <row r="31" spans="1:9" s="63" customFormat="1" ht="19.5" customHeight="1">
      <c r="A31" s="103"/>
      <c r="B31" s="806"/>
      <c r="C31" s="806"/>
      <c r="D31" s="806"/>
      <c r="E31" s="806"/>
      <c r="F31" s="806"/>
      <c r="G31" s="806"/>
      <c r="H31" s="806"/>
      <c r="I31" s="806"/>
    </row>
    <row r="32" ht="24.75" customHeight="1"/>
    <row r="33" s="63" customFormat="1" ht="11.25">
      <c r="A33" s="103"/>
    </row>
    <row r="35" s="63" customFormat="1" ht="11.25">
      <c r="A35" s="103"/>
    </row>
    <row r="37" s="63" customFormat="1" ht="11.25">
      <c r="A37" s="103"/>
    </row>
    <row r="39" spans="1:15" s="63" customFormat="1" ht="11.25">
      <c r="A39" s="194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</sheetData>
  <mergeCells count="3">
    <mergeCell ref="B6:G7"/>
    <mergeCell ref="A2:C2"/>
    <mergeCell ref="A4:O4"/>
  </mergeCells>
  <printOptions horizontalCentered="1"/>
  <pageMargins left="0.2755905511811024" right="0.1968503937007874" top="0.63" bottom="0.4" header="0.45" footer="0.22"/>
  <pageSetup horizontalDpi="300" verticalDpi="300" orientation="landscape" paperSize="9" r:id="rId1"/>
  <headerFooter alignWithMargins="0">
    <oddHeader>&amp;C&amp;10- &amp;P -</oddHeader>
    <oddFooter>&amp;R&amp;10
&amp;12
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2:BG39"/>
  <sheetViews>
    <sheetView workbookViewId="0" topLeftCell="A1">
      <selection activeCell="B13" sqref="B13:W30"/>
    </sheetView>
  </sheetViews>
  <sheetFormatPr defaultColWidth="11.421875" defaultRowHeight="15"/>
  <cols>
    <col min="1" max="1" width="4.7109375" style="21" customWidth="1"/>
    <col min="2" max="2" width="6.7109375" style="21" customWidth="1"/>
    <col min="3" max="4" width="6.00390625" style="21" customWidth="1"/>
    <col min="5" max="6" width="5.421875" style="21" customWidth="1"/>
    <col min="7" max="7" width="5.28125" style="21" customWidth="1"/>
    <col min="8" max="9" width="10.140625" style="21" customWidth="1"/>
    <col min="10" max="10" width="6.00390625" style="39" customWidth="1"/>
    <col min="11" max="12" width="4.7109375" style="39" customWidth="1"/>
    <col min="13" max="13" width="6.00390625" style="39" customWidth="1"/>
    <col min="14" max="14" width="5.28125" style="39" customWidth="1"/>
    <col min="15" max="15" width="5.140625" style="39" customWidth="1"/>
    <col min="16" max="16" width="6.00390625" style="21" customWidth="1"/>
    <col min="17" max="18" width="4.7109375" style="21" customWidth="1"/>
    <col min="19" max="19" width="6.7109375" style="21" customWidth="1"/>
    <col min="20" max="20" width="6.00390625" style="21" customWidth="1"/>
    <col min="21" max="22" width="5.28125" style="21" customWidth="1"/>
    <col min="23" max="23" width="7.7109375" style="21" customWidth="1"/>
    <col min="24" max="16384" width="11.421875" style="39" customWidth="1"/>
  </cols>
  <sheetData>
    <row r="2" spans="1:23" ht="11.25">
      <c r="A2" s="15" t="str">
        <f>'A. Ausbildungsverh. Landwirt'!A3</f>
        <v>BMELV - Referat 425</v>
      </c>
      <c r="B2" s="16"/>
      <c r="C2" s="17"/>
      <c r="D2" s="17"/>
      <c r="E2" s="17"/>
      <c r="F2" s="17"/>
      <c r="G2" s="17"/>
      <c r="H2" s="18"/>
      <c r="I2" s="2674"/>
      <c r="J2" s="2674"/>
      <c r="K2" s="2674"/>
      <c r="L2" s="2674"/>
      <c r="M2" s="2674"/>
      <c r="N2" s="2674"/>
      <c r="O2" s="214"/>
      <c r="P2" s="17"/>
      <c r="Q2" s="17"/>
      <c r="R2" s="17"/>
      <c r="S2" s="18"/>
      <c r="T2" s="17"/>
      <c r="U2" s="17"/>
      <c r="W2" s="20" t="str">
        <f>'A. Ausbildungsverh. Landwirt'!W3</f>
        <v>Mai 2007</v>
      </c>
    </row>
    <row r="3" spans="1:24" ht="11.25">
      <c r="A3" s="477"/>
      <c r="B3" s="213"/>
      <c r="C3" s="214"/>
      <c r="D3" s="214"/>
      <c r="E3" s="214"/>
      <c r="F3" s="214"/>
      <c r="G3" s="214"/>
      <c r="H3" s="214"/>
      <c r="I3" s="39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  <c r="U3" s="214"/>
      <c r="V3" s="214"/>
      <c r="W3" s="214"/>
      <c r="X3" s="478"/>
    </row>
    <row r="4" spans="1:23" ht="12.75">
      <c r="A4" s="437" t="s">
        <v>379</v>
      </c>
      <c r="B4" s="23"/>
      <c r="C4" s="23"/>
      <c r="D4" s="23"/>
      <c r="E4" s="23"/>
      <c r="F4" s="23"/>
      <c r="G4" s="23"/>
      <c r="H4" s="23"/>
      <c r="I4" s="23"/>
      <c r="J4" s="218"/>
      <c r="K4" s="218"/>
      <c r="L4" s="218"/>
      <c r="M4" s="218"/>
      <c r="N4" s="218"/>
      <c r="O4" s="218"/>
      <c r="P4" s="23"/>
      <c r="Q4" s="23"/>
      <c r="R4" s="23"/>
      <c r="S4" s="23"/>
      <c r="T4" s="23"/>
      <c r="U4" s="23"/>
      <c r="V4" s="23"/>
      <c r="W4" s="23"/>
    </row>
    <row r="5" ht="12" thickBot="1">
      <c r="B5" s="21" t="s">
        <v>46</v>
      </c>
    </row>
    <row r="6" spans="1:23" ht="24.75" customHeight="1">
      <c r="A6" s="1811"/>
      <c r="B6" s="2671" t="str">
        <f>'A. Ausbildungsverh. Landwirt'!$B$8</f>
        <v>Auszubildende am 31.12.2006</v>
      </c>
      <c r="C6" s="2672"/>
      <c r="D6" s="2672"/>
      <c r="E6" s="2672"/>
      <c r="F6" s="2672"/>
      <c r="G6" s="2673"/>
      <c r="H6" s="1762" t="s">
        <v>1</v>
      </c>
      <c r="I6" s="1905" t="s">
        <v>2</v>
      </c>
      <c r="J6" s="2028" t="s">
        <v>203</v>
      </c>
      <c r="K6" s="1451"/>
      <c r="L6" s="1451"/>
      <c r="M6" s="1451"/>
      <c r="N6" s="1451"/>
      <c r="O6" s="1451"/>
      <c r="P6" s="1567" t="s">
        <v>0</v>
      </c>
      <c r="Q6" s="1668"/>
      <c r="R6" s="1664"/>
      <c r="S6" s="1668"/>
      <c r="T6" s="1668"/>
      <c r="U6" s="1668"/>
      <c r="V6" s="1668"/>
      <c r="W6" s="1823"/>
    </row>
    <row r="7" spans="1:23" ht="12" customHeight="1">
      <c r="A7" s="1563"/>
      <c r="B7" s="368"/>
      <c r="C7" s="368"/>
      <c r="D7" s="371"/>
      <c r="E7" s="372"/>
      <c r="F7" s="373"/>
      <c r="G7" s="373"/>
      <c r="H7" s="374" t="s">
        <v>5</v>
      </c>
      <c r="I7" s="88" t="s">
        <v>6</v>
      </c>
      <c r="J7" s="111"/>
      <c r="K7" s="114"/>
      <c r="L7" s="117"/>
      <c r="M7" s="2029" t="s">
        <v>82</v>
      </c>
      <c r="N7" s="2030"/>
      <c r="O7" s="2031"/>
      <c r="P7" s="377"/>
      <c r="Q7" s="377"/>
      <c r="R7" s="378"/>
      <c r="S7" s="379"/>
      <c r="T7" s="27" t="s">
        <v>72</v>
      </c>
      <c r="U7" s="373"/>
      <c r="V7" s="373"/>
      <c r="W7" s="1679"/>
    </row>
    <row r="8" spans="1:47" ht="12" customHeight="1">
      <c r="A8" s="1563"/>
      <c r="B8" s="370"/>
      <c r="C8" s="370"/>
      <c r="D8" s="380"/>
      <c r="E8" s="31" t="s">
        <v>51</v>
      </c>
      <c r="F8" s="78"/>
      <c r="G8" s="78"/>
      <c r="H8" s="374" t="s">
        <v>12</v>
      </c>
      <c r="I8" s="88" t="s">
        <v>12</v>
      </c>
      <c r="J8" s="125"/>
      <c r="K8" s="2032"/>
      <c r="L8" s="2033"/>
      <c r="M8" s="2034" t="s">
        <v>83</v>
      </c>
      <c r="N8" s="2035"/>
      <c r="O8" s="2036"/>
      <c r="P8" s="384"/>
      <c r="Q8" s="384"/>
      <c r="R8" s="385"/>
      <c r="S8" s="386" t="s">
        <v>8</v>
      </c>
      <c r="T8" s="387" t="s">
        <v>73</v>
      </c>
      <c r="U8" s="382"/>
      <c r="V8" s="382"/>
      <c r="W8" s="1906"/>
      <c r="Y8" s="438"/>
      <c r="Z8" s="213"/>
      <c r="AA8" s="214"/>
      <c r="AB8" s="214"/>
      <c r="AC8" s="214"/>
      <c r="AD8" s="214"/>
      <c r="AE8" s="214"/>
      <c r="AF8" s="214"/>
      <c r="AG8" s="215"/>
      <c r="AH8" s="215"/>
      <c r="AI8" s="217"/>
      <c r="AJ8" s="214"/>
      <c r="AK8" s="214"/>
      <c r="AL8" s="214"/>
      <c r="AM8" s="214"/>
      <c r="AN8" s="214"/>
      <c r="AO8" s="214"/>
      <c r="AP8" s="214"/>
      <c r="AQ8" s="214"/>
      <c r="AR8" s="215"/>
      <c r="AS8" s="214"/>
      <c r="AT8" s="214"/>
      <c r="AU8" s="439"/>
    </row>
    <row r="9" spans="1:23" ht="12" customHeight="1">
      <c r="A9" s="1680" t="s">
        <v>53</v>
      </c>
      <c r="B9" s="370"/>
      <c r="C9" s="370"/>
      <c r="D9" s="380"/>
      <c r="E9" s="33" t="s">
        <v>52</v>
      </c>
      <c r="F9" s="34"/>
      <c r="G9" s="34"/>
      <c r="H9" s="374" t="s">
        <v>24</v>
      </c>
      <c r="I9" s="88" t="s">
        <v>24</v>
      </c>
      <c r="J9" s="125"/>
      <c r="K9" s="2032"/>
      <c r="L9" s="2033"/>
      <c r="M9" s="114"/>
      <c r="N9" s="111"/>
      <c r="O9" s="2037"/>
      <c r="P9" s="389"/>
      <c r="Q9" s="389"/>
      <c r="R9" s="385"/>
      <c r="S9" s="88" t="s">
        <v>13</v>
      </c>
      <c r="T9" s="375"/>
      <c r="U9" s="390"/>
      <c r="V9" s="390"/>
      <c r="W9" s="1907" t="s">
        <v>8</v>
      </c>
    </row>
    <row r="10" spans="1:23" ht="12" customHeight="1">
      <c r="A10" s="1563"/>
      <c r="B10" s="391" t="s">
        <v>23</v>
      </c>
      <c r="C10" s="392" t="s">
        <v>21</v>
      </c>
      <c r="D10" s="396" t="s">
        <v>22</v>
      </c>
      <c r="E10" s="368"/>
      <c r="F10" s="388"/>
      <c r="G10" s="388"/>
      <c r="H10" s="374" t="s">
        <v>39</v>
      </c>
      <c r="I10" s="88" t="s">
        <v>39</v>
      </c>
      <c r="J10" s="120" t="s">
        <v>23</v>
      </c>
      <c r="K10" s="146" t="s">
        <v>21</v>
      </c>
      <c r="L10" s="135" t="s">
        <v>22</v>
      </c>
      <c r="M10" s="2038" t="s">
        <v>23</v>
      </c>
      <c r="N10" s="135" t="s">
        <v>21</v>
      </c>
      <c r="O10" s="2039" t="s">
        <v>22</v>
      </c>
      <c r="P10" s="397" t="s">
        <v>23</v>
      </c>
      <c r="Q10" s="374" t="s">
        <v>21</v>
      </c>
      <c r="R10" s="374" t="s">
        <v>22</v>
      </c>
      <c r="S10" s="92" t="s">
        <v>25</v>
      </c>
      <c r="T10" s="398" t="s">
        <v>23</v>
      </c>
      <c r="U10" s="374" t="s">
        <v>21</v>
      </c>
      <c r="V10" s="374" t="s">
        <v>22</v>
      </c>
      <c r="W10" s="1681" t="s">
        <v>13</v>
      </c>
    </row>
    <row r="11" spans="1:23" ht="12" customHeight="1">
      <c r="A11" s="1563"/>
      <c r="B11" s="391" t="s">
        <v>35</v>
      </c>
      <c r="C11" s="392" t="s">
        <v>34</v>
      </c>
      <c r="D11" s="396" t="s">
        <v>34</v>
      </c>
      <c r="E11" s="392" t="s">
        <v>36</v>
      </c>
      <c r="F11" s="394" t="s">
        <v>37</v>
      </c>
      <c r="G11" s="394" t="s">
        <v>38</v>
      </c>
      <c r="H11" s="374" t="s">
        <v>45</v>
      </c>
      <c r="I11" s="88" t="s">
        <v>45</v>
      </c>
      <c r="J11" s="120" t="s">
        <v>35</v>
      </c>
      <c r="K11" s="146" t="s">
        <v>34</v>
      </c>
      <c r="L11" s="135" t="s">
        <v>40</v>
      </c>
      <c r="M11" s="2038" t="s">
        <v>35</v>
      </c>
      <c r="N11" s="135" t="s">
        <v>34</v>
      </c>
      <c r="O11" s="2039" t="s">
        <v>40</v>
      </c>
      <c r="P11" s="397" t="s">
        <v>35</v>
      </c>
      <c r="Q11" s="374" t="s">
        <v>34</v>
      </c>
      <c r="R11" s="374" t="s">
        <v>40</v>
      </c>
      <c r="S11" s="92" t="s">
        <v>41</v>
      </c>
      <c r="T11" s="398" t="s">
        <v>35</v>
      </c>
      <c r="U11" s="374" t="s">
        <v>34</v>
      </c>
      <c r="V11" s="374" t="s">
        <v>40</v>
      </c>
      <c r="W11" s="1681" t="s">
        <v>25</v>
      </c>
    </row>
    <row r="12" spans="1:23" ht="10.5" customHeight="1">
      <c r="A12" s="1563"/>
      <c r="B12" s="380"/>
      <c r="C12" s="429"/>
      <c r="D12" s="456"/>
      <c r="E12" s="429"/>
      <c r="F12" s="430"/>
      <c r="G12" s="430"/>
      <c r="H12" s="389"/>
      <c r="I12" s="36"/>
      <c r="J12" s="2033"/>
      <c r="K12" s="2032"/>
      <c r="L12" s="125"/>
      <c r="M12" s="2040"/>
      <c r="N12" s="125"/>
      <c r="O12" s="2041"/>
      <c r="P12" s="402"/>
      <c r="Q12" s="389"/>
      <c r="R12" s="389"/>
      <c r="S12" s="35"/>
      <c r="T12" s="381"/>
      <c r="U12" s="389"/>
      <c r="V12" s="389"/>
      <c r="W12" s="1681" t="s">
        <v>41</v>
      </c>
    </row>
    <row r="13" spans="1:23" ht="24.75" customHeight="1">
      <c r="A13" s="1908" t="s">
        <v>54</v>
      </c>
      <c r="B13" s="1170">
        <v>226</v>
      </c>
      <c r="C13" s="888">
        <v>194</v>
      </c>
      <c r="D13" s="1469">
        <v>32</v>
      </c>
      <c r="E13" s="888">
        <v>32</v>
      </c>
      <c r="F13" s="888">
        <v>88</v>
      </c>
      <c r="G13" s="888">
        <v>106</v>
      </c>
      <c r="H13" s="891">
        <v>82</v>
      </c>
      <c r="I13" s="1469">
        <v>2</v>
      </c>
      <c r="J13" s="1169">
        <v>67</v>
      </c>
      <c r="K13" s="1169">
        <v>55</v>
      </c>
      <c r="L13" s="1469">
        <v>12</v>
      </c>
      <c r="M13" s="2024">
        <v>63</v>
      </c>
      <c r="N13" s="1169">
        <v>53</v>
      </c>
      <c r="O13" s="1469">
        <v>10</v>
      </c>
      <c r="P13" s="1170">
        <v>18</v>
      </c>
      <c r="Q13" s="1169">
        <v>16</v>
      </c>
      <c r="R13" s="1169">
        <v>2</v>
      </c>
      <c r="S13" s="891">
        <v>12</v>
      </c>
      <c r="T13" s="1169">
        <v>3</v>
      </c>
      <c r="U13" s="1169">
        <v>3</v>
      </c>
      <c r="V13" s="1169">
        <v>0</v>
      </c>
      <c r="W13" s="2064">
        <v>2</v>
      </c>
    </row>
    <row r="14" spans="1:24" ht="10.5" customHeight="1">
      <c r="A14" s="1896" t="s">
        <v>55</v>
      </c>
      <c r="B14" s="887">
        <v>60</v>
      </c>
      <c r="C14" s="888">
        <v>51</v>
      </c>
      <c r="D14" s="889">
        <v>9</v>
      </c>
      <c r="E14" s="888">
        <v>2</v>
      </c>
      <c r="F14" s="888">
        <v>27</v>
      </c>
      <c r="G14" s="888">
        <v>31</v>
      </c>
      <c r="H14" s="890">
        <v>22</v>
      </c>
      <c r="I14" s="889">
        <v>3</v>
      </c>
      <c r="J14" s="888">
        <v>39</v>
      </c>
      <c r="K14" s="888">
        <v>34</v>
      </c>
      <c r="L14" s="889">
        <v>5</v>
      </c>
      <c r="M14" s="2025">
        <v>34</v>
      </c>
      <c r="N14" s="888">
        <v>29</v>
      </c>
      <c r="O14" s="889">
        <v>5</v>
      </c>
      <c r="P14" s="887">
        <v>0</v>
      </c>
      <c r="Q14" s="888">
        <v>0</v>
      </c>
      <c r="R14" s="888">
        <v>0</v>
      </c>
      <c r="S14" s="890">
        <v>0</v>
      </c>
      <c r="T14" s="888">
        <v>0</v>
      </c>
      <c r="U14" s="888">
        <v>0</v>
      </c>
      <c r="V14" s="888">
        <v>0</v>
      </c>
      <c r="W14" s="1962">
        <v>0</v>
      </c>
      <c r="X14" s="47"/>
    </row>
    <row r="15" spans="1:23" ht="10.5" customHeight="1">
      <c r="A15" s="1909" t="s">
        <v>56</v>
      </c>
      <c r="B15" s="887">
        <v>0</v>
      </c>
      <c r="C15" s="888">
        <v>0</v>
      </c>
      <c r="D15" s="889">
        <v>0</v>
      </c>
      <c r="E15" s="888">
        <v>0</v>
      </c>
      <c r="F15" s="888">
        <v>0</v>
      </c>
      <c r="G15" s="888">
        <v>0</v>
      </c>
      <c r="H15" s="887">
        <v>0</v>
      </c>
      <c r="I15" s="890">
        <v>0</v>
      </c>
      <c r="J15" s="888">
        <v>0</v>
      </c>
      <c r="K15" s="888">
        <v>0</v>
      </c>
      <c r="L15" s="889">
        <v>0</v>
      </c>
      <c r="M15" s="2025">
        <v>0</v>
      </c>
      <c r="N15" s="888">
        <v>0</v>
      </c>
      <c r="O15" s="889">
        <v>0</v>
      </c>
      <c r="P15" s="887">
        <v>0</v>
      </c>
      <c r="Q15" s="888">
        <v>0</v>
      </c>
      <c r="R15" s="888">
        <v>0</v>
      </c>
      <c r="S15" s="890">
        <v>0</v>
      </c>
      <c r="T15" s="888">
        <v>0</v>
      </c>
      <c r="U15" s="888">
        <v>0</v>
      </c>
      <c r="V15" s="888">
        <v>0</v>
      </c>
      <c r="W15" s="1962">
        <v>0</v>
      </c>
    </row>
    <row r="16" spans="1:23" ht="10.5" customHeight="1">
      <c r="A16" s="1909" t="s">
        <v>57</v>
      </c>
      <c r="B16" s="887">
        <v>0</v>
      </c>
      <c r="C16" s="888">
        <v>0</v>
      </c>
      <c r="D16" s="889">
        <v>0</v>
      </c>
      <c r="E16" s="888">
        <v>0</v>
      </c>
      <c r="F16" s="888">
        <v>0</v>
      </c>
      <c r="G16" s="888">
        <v>0</v>
      </c>
      <c r="H16" s="887">
        <v>0</v>
      </c>
      <c r="I16" s="890">
        <v>0</v>
      </c>
      <c r="J16" s="888">
        <v>0</v>
      </c>
      <c r="K16" s="888">
        <v>0</v>
      </c>
      <c r="L16" s="889">
        <v>0</v>
      </c>
      <c r="M16" s="2025">
        <v>0</v>
      </c>
      <c r="N16" s="888">
        <v>0</v>
      </c>
      <c r="O16" s="889">
        <v>0</v>
      </c>
      <c r="P16" s="887">
        <v>0</v>
      </c>
      <c r="Q16" s="888">
        <v>0</v>
      </c>
      <c r="R16" s="888">
        <v>0</v>
      </c>
      <c r="S16" s="890">
        <v>0</v>
      </c>
      <c r="T16" s="888">
        <v>0</v>
      </c>
      <c r="U16" s="888">
        <v>0</v>
      </c>
      <c r="V16" s="888">
        <v>0</v>
      </c>
      <c r="W16" s="1962">
        <v>0</v>
      </c>
    </row>
    <row r="17" spans="1:23" ht="10.5" customHeight="1">
      <c r="A17" s="1909" t="s">
        <v>58</v>
      </c>
      <c r="B17" s="887">
        <v>0</v>
      </c>
      <c r="C17" s="888">
        <v>0</v>
      </c>
      <c r="D17" s="889">
        <v>0</v>
      </c>
      <c r="E17" s="888">
        <v>0</v>
      </c>
      <c r="F17" s="888">
        <v>0</v>
      </c>
      <c r="G17" s="888">
        <v>0</v>
      </c>
      <c r="H17" s="887">
        <v>0</v>
      </c>
      <c r="I17" s="890">
        <v>0</v>
      </c>
      <c r="J17" s="888">
        <v>0</v>
      </c>
      <c r="K17" s="888">
        <v>0</v>
      </c>
      <c r="L17" s="889">
        <v>0</v>
      </c>
      <c r="M17" s="2025">
        <v>0</v>
      </c>
      <c r="N17" s="888">
        <v>0</v>
      </c>
      <c r="O17" s="889">
        <v>0</v>
      </c>
      <c r="P17" s="887">
        <v>0</v>
      </c>
      <c r="Q17" s="888">
        <v>0</v>
      </c>
      <c r="R17" s="888">
        <v>0</v>
      </c>
      <c r="S17" s="890">
        <v>0</v>
      </c>
      <c r="T17" s="888">
        <v>0</v>
      </c>
      <c r="U17" s="888">
        <v>0</v>
      </c>
      <c r="V17" s="888">
        <v>0</v>
      </c>
      <c r="W17" s="1962">
        <v>0</v>
      </c>
    </row>
    <row r="18" spans="1:57" ht="24.75" customHeight="1">
      <c r="A18" s="1886" t="s">
        <v>59</v>
      </c>
      <c r="B18" s="887">
        <v>0</v>
      </c>
      <c r="C18" s="888">
        <v>0</v>
      </c>
      <c r="D18" s="889">
        <v>0</v>
      </c>
      <c r="E18" s="888">
        <v>0</v>
      </c>
      <c r="F18" s="888">
        <v>0</v>
      </c>
      <c r="G18" s="888">
        <v>0</v>
      </c>
      <c r="H18" s="887">
        <v>0</v>
      </c>
      <c r="I18" s="890">
        <v>0</v>
      </c>
      <c r="J18" s="888">
        <v>0</v>
      </c>
      <c r="K18" s="888">
        <v>0</v>
      </c>
      <c r="L18" s="889">
        <v>0</v>
      </c>
      <c r="M18" s="2025">
        <v>0</v>
      </c>
      <c r="N18" s="888">
        <v>0</v>
      </c>
      <c r="O18" s="889">
        <v>0</v>
      </c>
      <c r="P18" s="887">
        <v>0</v>
      </c>
      <c r="Q18" s="888">
        <v>0</v>
      </c>
      <c r="R18" s="888">
        <v>0</v>
      </c>
      <c r="S18" s="890">
        <v>0</v>
      </c>
      <c r="T18" s="888">
        <v>0</v>
      </c>
      <c r="U18" s="888">
        <v>0</v>
      </c>
      <c r="V18" s="888">
        <v>0</v>
      </c>
      <c r="W18" s="1962">
        <v>0</v>
      </c>
      <c r="X18" s="1237"/>
      <c r="Y18" s="1237"/>
      <c r="Z18" s="1237"/>
      <c r="AA18" s="1237"/>
      <c r="AB18" s="1237"/>
      <c r="AC18" s="1237"/>
      <c r="AD18" s="1237"/>
      <c r="AE18" s="1237"/>
      <c r="AF18" s="1237"/>
      <c r="AG18" s="1237"/>
      <c r="AH18" s="1237"/>
      <c r="AI18" s="47"/>
      <c r="AJ18" s="957"/>
      <c r="AK18" s="667"/>
      <c r="AL18" s="958"/>
      <c r="AM18" s="667"/>
      <c r="AN18" s="667"/>
      <c r="AO18" s="667"/>
      <c r="AP18" s="774"/>
      <c r="AQ18" s="774"/>
      <c r="AR18" s="959"/>
      <c r="AS18" s="140"/>
      <c r="AT18" s="960"/>
      <c r="AU18" s="140"/>
      <c r="AV18" s="140"/>
      <c r="AW18" s="960"/>
      <c r="AX18" s="959"/>
      <c r="AY18" s="960"/>
      <c r="AZ18" s="960"/>
      <c r="BA18" s="960"/>
      <c r="BB18" s="960"/>
      <c r="BC18" s="960"/>
      <c r="BD18" s="960"/>
      <c r="BE18" s="960"/>
    </row>
    <row r="19" spans="1:57" ht="11.25" customHeight="1">
      <c r="A19" s="1886" t="s">
        <v>60</v>
      </c>
      <c r="B19" s="887">
        <v>81</v>
      </c>
      <c r="C19" s="888">
        <v>60</v>
      </c>
      <c r="D19" s="889">
        <v>21</v>
      </c>
      <c r="E19" s="888">
        <v>17</v>
      </c>
      <c r="F19" s="888">
        <v>38</v>
      </c>
      <c r="G19" s="888">
        <v>26</v>
      </c>
      <c r="H19" s="890">
        <v>32</v>
      </c>
      <c r="I19" s="890">
        <v>8</v>
      </c>
      <c r="J19" s="888">
        <v>24</v>
      </c>
      <c r="K19" s="888">
        <v>20</v>
      </c>
      <c r="L19" s="889">
        <v>4</v>
      </c>
      <c r="M19" s="2025">
        <v>22</v>
      </c>
      <c r="N19" s="888">
        <v>18</v>
      </c>
      <c r="O19" s="889">
        <v>4</v>
      </c>
      <c r="P19" s="887">
        <v>0</v>
      </c>
      <c r="Q19" s="888">
        <v>0</v>
      </c>
      <c r="R19" s="888">
        <v>0</v>
      </c>
      <c r="S19" s="890">
        <v>0</v>
      </c>
      <c r="T19" s="888">
        <v>0</v>
      </c>
      <c r="U19" s="888">
        <v>0</v>
      </c>
      <c r="V19" s="888">
        <v>0</v>
      </c>
      <c r="W19" s="1962">
        <v>0</v>
      </c>
      <c r="AI19" s="47"/>
      <c r="AJ19" s="47"/>
      <c r="AK19" s="47"/>
      <c r="AL19" s="48"/>
      <c r="AM19" s="47"/>
      <c r="AN19" s="47"/>
      <c r="AO19" s="47"/>
      <c r="AP19" s="961"/>
      <c r="AQ19" s="961"/>
      <c r="AR19" s="47"/>
      <c r="AS19" s="140"/>
      <c r="AT19" s="960"/>
      <c r="AU19" s="128"/>
      <c r="AV19" s="213"/>
      <c r="AW19" s="959"/>
      <c r="AX19" s="47"/>
      <c r="AY19" s="140"/>
      <c r="AZ19" s="960"/>
      <c r="BA19" s="220"/>
      <c r="BB19" s="128"/>
      <c r="BC19" s="213"/>
      <c r="BD19" s="214"/>
      <c r="BE19" s="213"/>
    </row>
    <row r="20" spans="1:57" ht="10.5" customHeight="1">
      <c r="A20" s="1886" t="s">
        <v>61</v>
      </c>
      <c r="B20" s="887">
        <v>0</v>
      </c>
      <c r="C20" s="888">
        <v>0</v>
      </c>
      <c r="D20" s="889">
        <v>0</v>
      </c>
      <c r="E20" s="888">
        <v>0</v>
      </c>
      <c r="F20" s="888">
        <v>0</v>
      </c>
      <c r="G20" s="888">
        <v>0</v>
      </c>
      <c r="H20" s="887">
        <v>0</v>
      </c>
      <c r="I20" s="890">
        <v>0</v>
      </c>
      <c r="J20" s="888">
        <v>0</v>
      </c>
      <c r="K20" s="888">
        <v>0</v>
      </c>
      <c r="L20" s="889">
        <v>0</v>
      </c>
      <c r="M20" s="2025">
        <v>0</v>
      </c>
      <c r="N20" s="888">
        <v>0</v>
      </c>
      <c r="O20" s="889">
        <v>0</v>
      </c>
      <c r="P20" s="887">
        <v>0</v>
      </c>
      <c r="Q20" s="888">
        <v>0</v>
      </c>
      <c r="R20" s="888">
        <v>0</v>
      </c>
      <c r="S20" s="890">
        <v>0</v>
      </c>
      <c r="T20" s="888">
        <v>0</v>
      </c>
      <c r="U20" s="888">
        <v>0</v>
      </c>
      <c r="V20" s="888">
        <v>0</v>
      </c>
      <c r="W20" s="1962">
        <v>0</v>
      </c>
      <c r="AI20" s="47"/>
      <c r="AJ20" s="47"/>
      <c r="AK20" s="128"/>
      <c r="AL20" s="962"/>
      <c r="AM20" s="128"/>
      <c r="AN20" s="128"/>
      <c r="AO20" s="128"/>
      <c r="AP20" s="961"/>
      <c r="AQ20" s="961"/>
      <c r="AR20" s="963"/>
      <c r="AS20" s="963"/>
      <c r="AT20" s="964"/>
      <c r="AU20" s="128"/>
      <c r="AV20" s="128"/>
      <c r="AW20" s="960"/>
      <c r="AX20" s="963"/>
      <c r="AY20" s="963"/>
      <c r="AZ20" s="964"/>
      <c r="BA20" s="774"/>
      <c r="BB20" s="128"/>
      <c r="BC20" s="213"/>
      <c r="BD20" s="214"/>
      <c r="BE20" s="213"/>
    </row>
    <row r="21" spans="1:57" ht="10.5" customHeight="1">
      <c r="A21" s="1886" t="s">
        <v>62</v>
      </c>
      <c r="B21" s="887">
        <v>0</v>
      </c>
      <c r="C21" s="888">
        <v>0</v>
      </c>
      <c r="D21" s="889">
        <v>0</v>
      </c>
      <c r="E21" s="888">
        <v>0</v>
      </c>
      <c r="F21" s="888">
        <v>0</v>
      </c>
      <c r="G21" s="888">
        <v>0</v>
      </c>
      <c r="H21" s="887">
        <v>0</v>
      </c>
      <c r="I21" s="890">
        <v>0</v>
      </c>
      <c r="J21" s="888">
        <v>0</v>
      </c>
      <c r="K21" s="888">
        <v>0</v>
      </c>
      <c r="L21" s="889">
        <v>0</v>
      </c>
      <c r="M21" s="2025">
        <v>0</v>
      </c>
      <c r="N21" s="888">
        <v>0</v>
      </c>
      <c r="O21" s="889">
        <v>0</v>
      </c>
      <c r="P21" s="887">
        <v>0</v>
      </c>
      <c r="Q21" s="888">
        <v>0</v>
      </c>
      <c r="R21" s="888">
        <v>0</v>
      </c>
      <c r="S21" s="890">
        <v>0</v>
      </c>
      <c r="T21" s="888">
        <v>0</v>
      </c>
      <c r="U21" s="888">
        <v>0</v>
      </c>
      <c r="V21" s="888">
        <v>0</v>
      </c>
      <c r="W21" s="1962">
        <v>0</v>
      </c>
      <c r="AI21" s="47"/>
      <c r="AJ21" s="47"/>
      <c r="AK21" s="47"/>
      <c r="AL21" s="48"/>
      <c r="AM21" s="128"/>
      <c r="AN21" s="140"/>
      <c r="AO21" s="140"/>
      <c r="AP21" s="961"/>
      <c r="AQ21" s="961"/>
      <c r="AR21" s="47"/>
      <c r="AS21" s="47"/>
      <c r="AT21" s="48"/>
      <c r="AU21" s="47"/>
      <c r="AV21" s="47"/>
      <c r="AW21" s="48"/>
      <c r="AX21" s="47"/>
      <c r="AY21" s="47"/>
      <c r="AZ21" s="48"/>
      <c r="BA21" s="774"/>
      <c r="BB21" s="963"/>
      <c r="BC21" s="963"/>
      <c r="BD21" s="964"/>
      <c r="BE21" s="773"/>
    </row>
    <row r="22" spans="1:57" ht="10.5" customHeight="1">
      <c r="A22" s="1886" t="s">
        <v>63</v>
      </c>
      <c r="B22" s="887">
        <v>0</v>
      </c>
      <c r="C22" s="888">
        <v>0</v>
      </c>
      <c r="D22" s="889">
        <v>0</v>
      </c>
      <c r="E22" s="888">
        <v>0</v>
      </c>
      <c r="F22" s="888">
        <v>0</v>
      </c>
      <c r="G22" s="888">
        <v>0</v>
      </c>
      <c r="H22" s="887">
        <v>0</v>
      </c>
      <c r="I22" s="890">
        <v>0</v>
      </c>
      <c r="J22" s="888">
        <v>0</v>
      </c>
      <c r="K22" s="888">
        <v>0</v>
      </c>
      <c r="L22" s="889">
        <v>0</v>
      </c>
      <c r="M22" s="2025">
        <v>0</v>
      </c>
      <c r="N22" s="888">
        <v>0</v>
      </c>
      <c r="O22" s="889">
        <v>0</v>
      </c>
      <c r="P22" s="887">
        <v>0</v>
      </c>
      <c r="Q22" s="888">
        <v>0</v>
      </c>
      <c r="R22" s="888">
        <v>0</v>
      </c>
      <c r="S22" s="890">
        <v>0</v>
      </c>
      <c r="T22" s="888">
        <v>0</v>
      </c>
      <c r="U22" s="888">
        <v>0</v>
      </c>
      <c r="V22" s="888">
        <v>0</v>
      </c>
      <c r="W22" s="1962">
        <v>0</v>
      </c>
      <c r="AI22" s="966"/>
      <c r="AJ22" s="774"/>
      <c r="AK22" s="774"/>
      <c r="AL22" s="967"/>
      <c r="AM22" s="47"/>
      <c r="AN22" s="773"/>
      <c r="AO22" s="773"/>
      <c r="AP22" s="961"/>
      <c r="AQ22" s="961"/>
      <c r="AR22" s="774"/>
      <c r="AS22" s="774"/>
      <c r="AT22" s="967"/>
      <c r="AU22" s="774"/>
      <c r="AV22" s="140"/>
      <c r="AW22" s="967"/>
      <c r="AX22" s="774"/>
      <c r="AY22" s="774"/>
      <c r="AZ22" s="967"/>
      <c r="BA22" s="774"/>
      <c r="BB22" s="774"/>
      <c r="BC22" s="774"/>
      <c r="BD22" s="967"/>
      <c r="BE22" s="773"/>
    </row>
    <row r="23" spans="1:57" ht="24.75" customHeight="1">
      <c r="A23" s="1886" t="s">
        <v>64</v>
      </c>
      <c r="B23" s="887">
        <v>471</v>
      </c>
      <c r="C23" s="888">
        <v>403</v>
      </c>
      <c r="D23" s="889">
        <v>68</v>
      </c>
      <c r="E23" s="888">
        <v>127</v>
      </c>
      <c r="F23" s="888">
        <v>172</v>
      </c>
      <c r="G23" s="888">
        <v>172</v>
      </c>
      <c r="H23" s="890">
        <v>179</v>
      </c>
      <c r="I23" s="890">
        <v>16</v>
      </c>
      <c r="J23" s="888">
        <v>169</v>
      </c>
      <c r="K23" s="888">
        <v>139</v>
      </c>
      <c r="L23" s="889">
        <v>30</v>
      </c>
      <c r="M23" s="2025">
        <v>146</v>
      </c>
      <c r="N23" s="888">
        <v>122</v>
      </c>
      <c r="O23" s="889">
        <v>24</v>
      </c>
      <c r="P23" s="887">
        <v>20</v>
      </c>
      <c r="Q23" s="888">
        <v>19</v>
      </c>
      <c r="R23" s="888">
        <v>1</v>
      </c>
      <c r="S23" s="890">
        <v>20</v>
      </c>
      <c r="T23" s="888">
        <v>2</v>
      </c>
      <c r="U23" s="888">
        <v>2</v>
      </c>
      <c r="V23" s="888">
        <v>0</v>
      </c>
      <c r="W23" s="1962">
        <v>2</v>
      </c>
      <c r="AI23" s="47"/>
      <c r="AJ23" s="774"/>
      <c r="AK23" s="774"/>
      <c r="AL23" s="967"/>
      <c r="AM23" s="774"/>
      <c r="AN23" s="774"/>
      <c r="AO23" s="774"/>
      <c r="AP23" s="961"/>
      <c r="AQ23" s="961"/>
      <c r="AR23" s="774"/>
      <c r="AS23" s="774"/>
      <c r="AT23" s="967"/>
      <c r="AU23" s="774"/>
      <c r="AV23" s="774"/>
      <c r="AW23" s="967"/>
      <c r="AX23" s="774"/>
      <c r="AY23" s="774"/>
      <c r="AZ23" s="967"/>
      <c r="BA23" s="774"/>
      <c r="BB23" s="774"/>
      <c r="BC23" s="774"/>
      <c r="BD23" s="967"/>
      <c r="BE23" s="773"/>
    </row>
    <row r="24" spans="1:57" ht="10.5" customHeight="1">
      <c r="A24" s="1886" t="s">
        <v>65</v>
      </c>
      <c r="B24" s="887">
        <v>0</v>
      </c>
      <c r="C24" s="888">
        <v>0</v>
      </c>
      <c r="D24" s="889">
        <v>0</v>
      </c>
      <c r="E24" s="888">
        <v>0</v>
      </c>
      <c r="F24" s="888">
        <v>0</v>
      </c>
      <c r="G24" s="888">
        <v>0</v>
      </c>
      <c r="H24" s="887">
        <v>0</v>
      </c>
      <c r="I24" s="890">
        <v>0</v>
      </c>
      <c r="J24" s="888">
        <v>0</v>
      </c>
      <c r="K24" s="888">
        <v>0</v>
      </c>
      <c r="L24" s="889">
        <v>0</v>
      </c>
      <c r="M24" s="2025">
        <v>0</v>
      </c>
      <c r="N24" s="888">
        <v>0</v>
      </c>
      <c r="O24" s="889">
        <v>0</v>
      </c>
      <c r="P24" s="887">
        <v>0</v>
      </c>
      <c r="Q24" s="888">
        <v>0</v>
      </c>
      <c r="R24" s="888">
        <v>0</v>
      </c>
      <c r="S24" s="890">
        <v>0</v>
      </c>
      <c r="T24" s="888">
        <v>0</v>
      </c>
      <c r="U24" s="888">
        <v>0</v>
      </c>
      <c r="V24" s="888">
        <v>0</v>
      </c>
      <c r="W24" s="1962">
        <v>0</v>
      </c>
      <c r="AI24" s="47"/>
      <c r="AJ24" s="47"/>
      <c r="AK24" s="47"/>
      <c r="AL24" s="48"/>
      <c r="AM24" s="47"/>
      <c r="AN24" s="47"/>
      <c r="AO24" s="47"/>
      <c r="AP24" s="968"/>
      <c r="AQ24" s="968"/>
      <c r="AR24" s="47"/>
      <c r="AS24" s="47"/>
      <c r="AT24" s="48"/>
      <c r="AU24" s="47"/>
      <c r="AV24" s="47"/>
      <c r="AW24" s="48"/>
      <c r="AX24" s="47"/>
      <c r="AY24" s="47"/>
      <c r="AZ24" s="48"/>
      <c r="BA24" s="220"/>
      <c r="BB24" s="47"/>
      <c r="BC24" s="47"/>
      <c r="BD24" s="48"/>
      <c r="BE24" s="773"/>
    </row>
    <row r="25" spans="1:24" ht="10.5" customHeight="1">
      <c r="A25" s="1886" t="s">
        <v>75</v>
      </c>
      <c r="B25" s="887">
        <v>7</v>
      </c>
      <c r="C25" s="888">
        <v>5</v>
      </c>
      <c r="D25" s="889">
        <v>2</v>
      </c>
      <c r="E25" s="888">
        <v>2</v>
      </c>
      <c r="F25" s="888">
        <v>2</v>
      </c>
      <c r="G25" s="888">
        <v>3</v>
      </c>
      <c r="H25" s="890">
        <v>4</v>
      </c>
      <c r="I25" s="889">
        <v>1</v>
      </c>
      <c r="J25" s="888">
        <v>5</v>
      </c>
      <c r="K25" s="888">
        <v>3</v>
      </c>
      <c r="L25" s="889">
        <v>2</v>
      </c>
      <c r="M25" s="2025">
        <v>5</v>
      </c>
      <c r="N25" s="888">
        <v>3</v>
      </c>
      <c r="O25" s="888">
        <v>2</v>
      </c>
      <c r="P25" s="887">
        <v>0</v>
      </c>
      <c r="Q25" s="888">
        <v>0</v>
      </c>
      <c r="R25" s="888">
        <v>0</v>
      </c>
      <c r="S25" s="890">
        <v>0</v>
      </c>
      <c r="T25" s="888">
        <v>0</v>
      </c>
      <c r="U25" s="888">
        <v>0</v>
      </c>
      <c r="V25" s="888">
        <v>0</v>
      </c>
      <c r="W25" s="1962">
        <v>0</v>
      </c>
      <c r="X25" s="39" t="s">
        <v>46</v>
      </c>
    </row>
    <row r="26" spans="1:23" ht="10.5" customHeight="1">
      <c r="A26" s="1886" t="s">
        <v>67</v>
      </c>
      <c r="B26" s="887">
        <v>12</v>
      </c>
      <c r="C26" s="888">
        <v>9</v>
      </c>
      <c r="D26" s="889">
        <v>3</v>
      </c>
      <c r="E26" s="888">
        <v>1</v>
      </c>
      <c r="F26" s="888">
        <v>5</v>
      </c>
      <c r="G26" s="888">
        <v>6</v>
      </c>
      <c r="H26" s="890">
        <v>1</v>
      </c>
      <c r="I26" s="889">
        <v>0</v>
      </c>
      <c r="J26" s="888">
        <v>4</v>
      </c>
      <c r="K26" s="888">
        <v>4</v>
      </c>
      <c r="L26" s="889">
        <v>0</v>
      </c>
      <c r="M26" s="2025">
        <v>3</v>
      </c>
      <c r="N26" s="888">
        <v>3</v>
      </c>
      <c r="O26" s="888">
        <v>0</v>
      </c>
      <c r="P26" s="887">
        <v>0</v>
      </c>
      <c r="Q26" s="888">
        <v>0</v>
      </c>
      <c r="R26" s="888">
        <v>0</v>
      </c>
      <c r="S26" s="890">
        <v>0</v>
      </c>
      <c r="T26" s="888">
        <v>0</v>
      </c>
      <c r="U26" s="888">
        <v>0</v>
      </c>
      <c r="V26" s="888">
        <v>0</v>
      </c>
      <c r="W26" s="1962">
        <v>0</v>
      </c>
    </row>
    <row r="27" spans="1:23" s="636" customFormat="1" ht="10.5" customHeight="1">
      <c r="A27" s="1896" t="s">
        <v>68</v>
      </c>
      <c r="B27" s="887">
        <v>0</v>
      </c>
      <c r="C27" s="888">
        <v>0</v>
      </c>
      <c r="D27" s="889">
        <v>0</v>
      </c>
      <c r="E27" s="888">
        <v>0</v>
      </c>
      <c r="F27" s="888">
        <v>0</v>
      </c>
      <c r="G27" s="888">
        <v>0</v>
      </c>
      <c r="H27" s="887">
        <v>0</v>
      </c>
      <c r="I27" s="890">
        <v>0</v>
      </c>
      <c r="J27" s="888">
        <v>0</v>
      </c>
      <c r="K27" s="888">
        <v>0</v>
      </c>
      <c r="L27" s="889">
        <v>0</v>
      </c>
      <c r="M27" s="2025">
        <v>0</v>
      </c>
      <c r="N27" s="888">
        <v>0</v>
      </c>
      <c r="O27" s="889">
        <v>0</v>
      </c>
      <c r="P27" s="887">
        <v>0</v>
      </c>
      <c r="Q27" s="888">
        <v>0</v>
      </c>
      <c r="R27" s="888">
        <v>0</v>
      </c>
      <c r="S27" s="890">
        <v>0</v>
      </c>
      <c r="T27" s="888">
        <v>0</v>
      </c>
      <c r="U27" s="888">
        <v>0</v>
      </c>
      <c r="V27" s="888">
        <v>0</v>
      </c>
      <c r="W27" s="1962">
        <v>0</v>
      </c>
    </row>
    <row r="28" spans="1:23" ht="10.5" customHeight="1">
      <c r="A28" s="1886" t="s">
        <v>69</v>
      </c>
      <c r="B28" s="887">
        <v>1</v>
      </c>
      <c r="C28" s="888">
        <v>1</v>
      </c>
      <c r="D28" s="889">
        <v>0</v>
      </c>
      <c r="E28" s="888">
        <v>0</v>
      </c>
      <c r="F28" s="888">
        <v>1</v>
      </c>
      <c r="G28" s="888">
        <v>0</v>
      </c>
      <c r="H28" s="890">
        <v>0</v>
      </c>
      <c r="I28" s="889">
        <v>0</v>
      </c>
      <c r="J28" s="888">
        <v>0</v>
      </c>
      <c r="K28" s="888">
        <v>0</v>
      </c>
      <c r="L28" s="889">
        <v>0</v>
      </c>
      <c r="M28" s="2025">
        <v>0</v>
      </c>
      <c r="N28" s="888">
        <v>0</v>
      </c>
      <c r="O28" s="889">
        <v>0</v>
      </c>
      <c r="P28" s="887">
        <v>0</v>
      </c>
      <c r="Q28" s="888">
        <v>0</v>
      </c>
      <c r="R28" s="888">
        <v>0</v>
      </c>
      <c r="S28" s="890">
        <v>0</v>
      </c>
      <c r="T28" s="888">
        <v>0</v>
      </c>
      <c r="U28" s="888">
        <v>0</v>
      </c>
      <c r="V28" s="888">
        <v>0</v>
      </c>
      <c r="W28" s="1962">
        <v>0</v>
      </c>
    </row>
    <row r="29" spans="1:23" s="636" customFormat="1" ht="11.25">
      <c r="A29" s="1910"/>
      <c r="B29" s="847"/>
      <c r="C29" s="847"/>
      <c r="D29" s="484"/>
      <c r="E29" s="847"/>
      <c r="F29" s="847"/>
      <c r="G29" s="847"/>
      <c r="H29" s="892"/>
      <c r="I29" s="484"/>
      <c r="J29" s="1468" t="s">
        <v>46</v>
      </c>
      <c r="K29" s="1240"/>
      <c r="L29" s="1242"/>
      <c r="M29" s="2026">
        <v>0</v>
      </c>
      <c r="N29" s="1240"/>
      <c r="O29" s="1242"/>
      <c r="P29" s="1467" t="s">
        <v>46</v>
      </c>
      <c r="Q29" s="481"/>
      <c r="R29" s="481"/>
      <c r="S29" s="1961"/>
      <c r="T29" s="1468" t="s">
        <v>46</v>
      </c>
      <c r="U29" s="481"/>
      <c r="V29" s="481"/>
      <c r="W29" s="1963"/>
    </row>
    <row r="30" spans="1:59" ht="24.75" customHeight="1" thickBot="1">
      <c r="A30" s="1911" t="s">
        <v>70</v>
      </c>
      <c r="B30" s="1210">
        <v>858</v>
      </c>
      <c r="C30" s="1210">
        <v>723</v>
      </c>
      <c r="D30" s="1210">
        <v>135</v>
      </c>
      <c r="E30" s="1211">
        <v>181</v>
      </c>
      <c r="F30" s="1210">
        <v>333</v>
      </c>
      <c r="G30" s="1212">
        <v>344</v>
      </c>
      <c r="H30" s="1212">
        <v>320</v>
      </c>
      <c r="I30" s="1210">
        <v>30</v>
      </c>
      <c r="J30" s="1213">
        <v>308</v>
      </c>
      <c r="K30" s="1214">
        <v>255</v>
      </c>
      <c r="L30" s="1215">
        <v>53</v>
      </c>
      <c r="M30" s="2027">
        <v>273</v>
      </c>
      <c r="N30" s="1214">
        <v>228</v>
      </c>
      <c r="O30" s="1214">
        <v>45</v>
      </c>
      <c r="P30" s="1211">
        <v>38</v>
      </c>
      <c r="Q30" s="1210">
        <v>35</v>
      </c>
      <c r="R30" s="1212">
        <v>3</v>
      </c>
      <c r="S30" s="1210">
        <v>32</v>
      </c>
      <c r="T30" s="1211">
        <v>5</v>
      </c>
      <c r="U30" s="1210">
        <v>5</v>
      </c>
      <c r="V30" s="1212">
        <v>0</v>
      </c>
      <c r="W30" s="1912">
        <v>4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  <c r="BE30" s="636"/>
      <c r="BF30" s="636"/>
      <c r="BG30" s="636"/>
    </row>
    <row r="31" spans="1:49" s="636" customFormat="1" ht="24.75" customHeight="1">
      <c r="A31" s="403"/>
      <c r="B31" s="63"/>
      <c r="C31" s="63"/>
      <c r="D31" s="63"/>
      <c r="E31" s="63"/>
      <c r="F31" s="63"/>
      <c r="G31" s="63"/>
      <c r="H31" s="63"/>
      <c r="I31" s="63"/>
      <c r="P31" s="63"/>
      <c r="Q31" s="63"/>
      <c r="R31" s="63"/>
      <c r="S31" s="63"/>
      <c r="T31" s="63"/>
      <c r="U31" s="63"/>
      <c r="V31" s="63"/>
      <c r="W31" s="63"/>
      <c r="Z31" s="883" t="s">
        <v>207</v>
      </c>
      <c r="AA31" s="480">
        <f aca="true" t="shared" si="0" ref="AA31:AF31">SUM(B27,B24,B21:B23,B19,B17,B16,B17,B17,B16,B14,B13,B15)</f>
        <v>838</v>
      </c>
      <c r="AB31" s="480">
        <f t="shared" si="0"/>
        <v>708</v>
      </c>
      <c r="AC31" s="480">
        <f t="shared" si="0"/>
        <v>130</v>
      </c>
      <c r="AD31" s="872">
        <f t="shared" si="0"/>
        <v>178</v>
      </c>
      <c r="AE31" s="480">
        <f t="shared" si="0"/>
        <v>325</v>
      </c>
      <c r="AF31" s="485">
        <f t="shared" si="0"/>
        <v>335</v>
      </c>
      <c r="AG31" s="480" t="e">
        <f>SUM(#REF!,#REF!,#REF!,#REF!,#REF!,#REF!,#REF!,#REF!,#REF!,#REF!,#REF!,#REF!)</f>
        <v>#REF!</v>
      </c>
      <c r="AH31" s="1238">
        <f aca="true" t="shared" si="1" ref="AH31:AW31">SUM(H27,H24,H21:H23,H19,H17,H16,H17,H17,H16,H14,H13,H15)</f>
        <v>315</v>
      </c>
      <c r="AI31" s="480">
        <f t="shared" si="1"/>
        <v>29</v>
      </c>
      <c r="AJ31" s="872">
        <f t="shared" si="1"/>
        <v>299</v>
      </c>
      <c r="AK31" s="480">
        <f t="shared" si="1"/>
        <v>248</v>
      </c>
      <c r="AL31" s="485">
        <f t="shared" si="1"/>
        <v>51</v>
      </c>
      <c r="AM31" s="480">
        <f t="shared" si="1"/>
        <v>265</v>
      </c>
      <c r="AN31" s="480">
        <f t="shared" si="1"/>
        <v>222</v>
      </c>
      <c r="AO31" s="480">
        <f t="shared" si="1"/>
        <v>43</v>
      </c>
      <c r="AP31" s="872">
        <f t="shared" si="1"/>
        <v>38</v>
      </c>
      <c r="AQ31" s="480">
        <f t="shared" si="1"/>
        <v>35</v>
      </c>
      <c r="AR31" s="485">
        <f t="shared" si="1"/>
        <v>3</v>
      </c>
      <c r="AS31" s="480">
        <f t="shared" si="1"/>
        <v>32</v>
      </c>
      <c r="AT31" s="872">
        <f t="shared" si="1"/>
        <v>5</v>
      </c>
      <c r="AU31" s="480">
        <f t="shared" si="1"/>
        <v>5</v>
      </c>
      <c r="AV31" s="485">
        <f t="shared" si="1"/>
        <v>0</v>
      </c>
      <c r="AW31" s="485">
        <f t="shared" si="1"/>
        <v>4</v>
      </c>
    </row>
    <row r="32" spans="24:59" ht="24.75" customHeight="1">
      <c r="X32" s="636"/>
      <c r="Y32" s="636"/>
      <c r="Z32" s="1239" t="s">
        <v>241</v>
      </c>
      <c r="AA32" s="1240">
        <f aca="true" t="shared" si="2" ref="AA32:AF32">SUM(B28,B26,B25,B20,B16)</f>
        <v>20</v>
      </c>
      <c r="AB32" s="1240">
        <f t="shared" si="2"/>
        <v>15</v>
      </c>
      <c r="AC32" s="1240">
        <f t="shared" si="2"/>
        <v>5</v>
      </c>
      <c r="AD32" s="1241">
        <f t="shared" si="2"/>
        <v>3</v>
      </c>
      <c r="AE32" s="1240">
        <f t="shared" si="2"/>
        <v>8</v>
      </c>
      <c r="AF32" s="1242">
        <f t="shared" si="2"/>
        <v>9</v>
      </c>
      <c r="AG32" s="1243" t="e">
        <f>#REF!+#REF!+#REF!+#REF!+#REF!</f>
        <v>#REF!</v>
      </c>
      <c r="AH32" s="892">
        <f aca="true" t="shared" si="3" ref="AH32:AW32">SUM(H28,H26,H25,H20,H16)</f>
        <v>5</v>
      </c>
      <c r="AI32" s="1240">
        <f t="shared" si="3"/>
        <v>1</v>
      </c>
      <c r="AJ32" s="1241">
        <f t="shared" si="3"/>
        <v>9</v>
      </c>
      <c r="AK32" s="1240">
        <f t="shared" si="3"/>
        <v>7</v>
      </c>
      <c r="AL32" s="1242">
        <f t="shared" si="3"/>
        <v>2</v>
      </c>
      <c r="AM32" s="1240">
        <f t="shared" si="3"/>
        <v>8</v>
      </c>
      <c r="AN32" s="1240">
        <f t="shared" si="3"/>
        <v>6</v>
      </c>
      <c r="AO32" s="1240">
        <f t="shared" si="3"/>
        <v>2</v>
      </c>
      <c r="AP32" s="1241">
        <f t="shared" si="3"/>
        <v>0</v>
      </c>
      <c r="AQ32" s="1243">
        <f t="shared" si="3"/>
        <v>0</v>
      </c>
      <c r="AR32" s="1244">
        <f t="shared" si="3"/>
        <v>0</v>
      </c>
      <c r="AS32" s="1243">
        <f t="shared" si="3"/>
        <v>0</v>
      </c>
      <c r="AT32" s="1241">
        <f t="shared" si="3"/>
        <v>0</v>
      </c>
      <c r="AU32" s="1243">
        <f t="shared" si="3"/>
        <v>0</v>
      </c>
      <c r="AV32" s="1244">
        <f t="shared" si="3"/>
        <v>0</v>
      </c>
      <c r="AW32" s="1244">
        <f t="shared" si="3"/>
        <v>0</v>
      </c>
      <c r="AX32" s="636"/>
      <c r="AY32" s="636"/>
      <c r="AZ32" s="636"/>
      <c r="BA32" s="636"/>
      <c r="BB32" s="636"/>
      <c r="BC32" s="636"/>
      <c r="BD32" s="636"/>
      <c r="BE32" s="636"/>
      <c r="BF32" s="636"/>
      <c r="BG32" s="636"/>
    </row>
    <row r="33" spans="1:23" s="636" customFormat="1" ht="11.25">
      <c r="A33" s="63"/>
      <c r="B33" s="848"/>
      <c r="C33" s="848"/>
      <c r="D33" s="848"/>
      <c r="E33" s="848"/>
      <c r="F33" s="848"/>
      <c r="G33" s="848"/>
      <c r="H33" s="848"/>
      <c r="I33" s="848"/>
      <c r="J33" s="2042"/>
      <c r="K33" s="2042"/>
      <c r="L33" s="2042"/>
      <c r="M33" s="2042"/>
      <c r="N33" s="2042"/>
      <c r="O33" s="2042"/>
      <c r="P33" s="848"/>
      <c r="Q33" s="848"/>
      <c r="R33" s="848"/>
      <c r="S33" s="848"/>
      <c r="T33" s="848"/>
      <c r="U33" s="848"/>
      <c r="V33" s="848"/>
      <c r="W33" s="848"/>
    </row>
    <row r="34" spans="1:23" ht="11.25">
      <c r="A34" s="893">
        <f aca="true" t="shared" si="4" ref="A34:I34">SUM(A13:A28)</f>
        <v>0</v>
      </c>
      <c r="B34" s="893">
        <f t="shared" si="4"/>
        <v>858</v>
      </c>
      <c r="C34" s="893">
        <f t="shared" si="4"/>
        <v>723</v>
      </c>
      <c r="D34" s="893">
        <f t="shared" si="4"/>
        <v>135</v>
      </c>
      <c r="E34" s="893">
        <f t="shared" si="4"/>
        <v>181</v>
      </c>
      <c r="F34" s="893">
        <f t="shared" si="4"/>
        <v>333</v>
      </c>
      <c r="G34" s="893">
        <f t="shared" si="4"/>
        <v>344</v>
      </c>
      <c r="H34" s="893">
        <f t="shared" si="4"/>
        <v>320</v>
      </c>
      <c r="I34" s="893">
        <f t="shared" si="4"/>
        <v>30</v>
      </c>
      <c r="J34" s="2043">
        <f>SUM(J13:J28)</f>
        <v>308</v>
      </c>
      <c r="K34" s="2043">
        <f>SUM(K13:K28)</f>
        <v>255</v>
      </c>
      <c r="L34" s="2043">
        <f aca="true" t="shared" si="5" ref="L34:W34">SUM(L13:L28)</f>
        <v>53</v>
      </c>
      <c r="M34" s="2043">
        <f t="shared" si="5"/>
        <v>273</v>
      </c>
      <c r="N34" s="2043">
        <f t="shared" si="5"/>
        <v>228</v>
      </c>
      <c r="O34" s="2043">
        <f t="shared" si="5"/>
        <v>45</v>
      </c>
      <c r="P34" s="893">
        <f t="shared" si="5"/>
        <v>38</v>
      </c>
      <c r="Q34" s="893">
        <f t="shared" si="5"/>
        <v>35</v>
      </c>
      <c r="R34" s="893">
        <f t="shared" si="5"/>
        <v>3</v>
      </c>
      <c r="S34" s="893">
        <f t="shared" si="5"/>
        <v>32</v>
      </c>
      <c r="T34" s="893">
        <f t="shared" si="5"/>
        <v>5</v>
      </c>
      <c r="U34" s="893">
        <f t="shared" si="5"/>
        <v>5</v>
      </c>
      <c r="V34" s="893">
        <f t="shared" si="5"/>
        <v>0</v>
      </c>
      <c r="W34" s="893">
        <f t="shared" si="5"/>
        <v>4</v>
      </c>
    </row>
    <row r="35" spans="1:23" s="636" customFormat="1" ht="11.25">
      <c r="A35" s="894"/>
      <c r="B35" s="894"/>
      <c r="C35" s="894"/>
      <c r="D35" s="894"/>
      <c r="E35" s="894"/>
      <c r="F35" s="894"/>
      <c r="G35" s="894"/>
      <c r="H35" s="894"/>
      <c r="I35" s="894"/>
      <c r="J35" s="2044"/>
      <c r="K35" s="2044"/>
      <c r="L35" s="2044"/>
      <c r="M35" s="2044"/>
      <c r="N35" s="2044"/>
      <c r="O35" s="2044"/>
      <c r="P35" s="894"/>
      <c r="Q35" s="894"/>
      <c r="R35" s="894"/>
      <c r="S35" s="894"/>
      <c r="T35" s="894"/>
      <c r="U35" s="894"/>
      <c r="V35" s="894"/>
      <c r="W35" s="894"/>
    </row>
    <row r="37" spans="1:23" s="636" customFormat="1" ht="11.25">
      <c r="A37" s="63"/>
      <c r="B37" s="63"/>
      <c r="C37" s="63"/>
      <c r="D37" s="63"/>
      <c r="E37" s="63"/>
      <c r="F37" s="63"/>
      <c r="G37" s="63"/>
      <c r="H37" s="63"/>
      <c r="I37" s="63"/>
      <c r="P37" s="63"/>
      <c r="Q37" s="63"/>
      <c r="R37" s="63"/>
      <c r="S37" s="63"/>
      <c r="T37" s="63"/>
      <c r="U37" s="63"/>
      <c r="V37" s="63"/>
      <c r="W37" s="63"/>
    </row>
    <row r="39" spans="1:23" s="636" customFormat="1" ht="11.25">
      <c r="A39" s="63"/>
      <c r="B39" s="63"/>
      <c r="C39" s="63"/>
      <c r="D39" s="63"/>
      <c r="E39" s="63"/>
      <c r="F39" s="63"/>
      <c r="G39" s="63"/>
      <c r="H39" s="63"/>
      <c r="I39" s="63"/>
      <c r="P39" s="63"/>
      <c r="Q39" s="63"/>
      <c r="R39" s="63"/>
      <c r="S39" s="63"/>
      <c r="T39" s="63"/>
      <c r="U39" s="63"/>
      <c r="V39" s="63"/>
      <c r="W39" s="63"/>
    </row>
  </sheetData>
  <mergeCells count="2">
    <mergeCell ref="B6:G6"/>
    <mergeCell ref="I2:N2"/>
  </mergeCells>
  <printOptions horizontalCentered="1"/>
  <pageMargins left="0.2755905511811024" right="0.1968503937007874" top="0.77" bottom="0.4" header="0.56" footer="0.22"/>
  <pageSetup horizontalDpi="300" verticalDpi="300" orientation="landscape" paperSize="9" r:id="rId1"/>
  <headerFooter alignWithMargins="0">
    <oddHeader>&amp;C&amp;10- &amp;P -</oddHeader>
    <oddFooter>&amp;R&amp;10
&amp;12
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U39"/>
  <sheetViews>
    <sheetView workbookViewId="0" topLeftCell="A1">
      <selection activeCell="B13" sqref="B13:O29"/>
    </sheetView>
  </sheetViews>
  <sheetFormatPr defaultColWidth="11.421875" defaultRowHeight="15"/>
  <cols>
    <col min="1" max="1" width="8.7109375" style="1948" customWidth="1"/>
    <col min="2" max="7" width="7.7109375" style="21" customWidth="1"/>
    <col min="8" max="9" width="13.28125" style="21" customWidth="1"/>
    <col min="10" max="15" width="7.7109375" style="21" customWidth="1"/>
    <col min="16" max="16384" width="11.421875" style="21" customWidth="1"/>
  </cols>
  <sheetData>
    <row r="1" spans="1:8" s="39" customFormat="1" ht="12.75">
      <c r="A1" s="2167"/>
      <c r="H1" s="874"/>
    </row>
    <row r="2" spans="1:23" ht="11.25">
      <c r="A2" s="15" t="str">
        <f>'A. Ausbildungsverh. Landwirt'!A3</f>
        <v>BMELV - Referat 425</v>
      </c>
      <c r="B2" s="16"/>
      <c r="C2" s="17"/>
      <c r="D2" s="17"/>
      <c r="E2" s="17"/>
      <c r="F2" s="17"/>
      <c r="G2" s="17"/>
      <c r="H2" s="18"/>
      <c r="J2" s="19"/>
      <c r="K2" s="17"/>
      <c r="L2" s="17"/>
      <c r="M2" s="17"/>
      <c r="N2" s="17"/>
      <c r="O2" s="20" t="str">
        <f>'A. Ausbildungsverh. Landwirt'!$W$3</f>
        <v>Mai 2007</v>
      </c>
      <c r="P2" s="17"/>
      <c r="Q2" s="17"/>
      <c r="R2" s="17"/>
      <c r="S2" s="18"/>
      <c r="T2" s="17"/>
      <c r="U2" s="17"/>
      <c r="W2" s="20" t="s">
        <v>227</v>
      </c>
    </row>
    <row r="3" spans="1:15" ht="11.25">
      <c r="A3" s="2168"/>
      <c r="B3" s="23"/>
      <c r="C3" s="23"/>
      <c r="D3" s="23"/>
      <c r="E3" s="23"/>
      <c r="F3" s="23"/>
      <c r="G3" s="23"/>
      <c r="H3" s="23"/>
      <c r="J3" s="486"/>
      <c r="K3" s="23"/>
      <c r="L3" s="23" t="s">
        <v>46</v>
      </c>
      <c r="M3" s="23"/>
      <c r="N3" s="23"/>
      <c r="O3" s="23"/>
    </row>
    <row r="4" spans="1:15" ht="12.75">
      <c r="A4" s="2670" t="s">
        <v>380</v>
      </c>
      <c r="B4" s="2670"/>
      <c r="C4" s="2670"/>
      <c r="D4" s="2670"/>
      <c r="E4" s="2670"/>
      <c r="F4" s="2670"/>
      <c r="G4" s="2670"/>
      <c r="H4" s="2670"/>
      <c r="I4" s="2670"/>
      <c r="J4" s="2670"/>
      <c r="K4" s="2670"/>
      <c r="L4" s="2670"/>
      <c r="M4" s="2670"/>
      <c r="N4" s="2670"/>
      <c r="O4" s="2670"/>
    </row>
    <row r="5" spans="1:15" ht="12" thickBot="1">
      <c r="A5" s="2168"/>
      <c r="B5" s="487"/>
      <c r="C5" s="487"/>
      <c r="D5" s="487"/>
      <c r="E5" s="487"/>
      <c r="F5" s="487"/>
      <c r="G5" s="487"/>
      <c r="H5" s="487"/>
      <c r="I5" s="487"/>
      <c r="J5" s="488"/>
      <c r="K5" s="487"/>
      <c r="L5" s="487"/>
      <c r="M5" s="487"/>
      <c r="N5" s="487"/>
      <c r="O5" s="487"/>
    </row>
    <row r="6" spans="1:15" ht="16.5" customHeight="1">
      <c r="A6" s="2169"/>
      <c r="B6" s="2678" t="str">
        <f>Winzer!B6</f>
        <v>Auszubildende am 31.12.2006</v>
      </c>
      <c r="C6" s="2679" t="s">
        <v>238</v>
      </c>
      <c r="D6" s="2679" t="s">
        <v>238</v>
      </c>
      <c r="E6" s="2679" t="s">
        <v>238</v>
      </c>
      <c r="F6" s="2679" t="s">
        <v>238</v>
      </c>
      <c r="G6" s="2680" t="s">
        <v>238</v>
      </c>
      <c r="H6" s="1762" t="s">
        <v>1</v>
      </c>
      <c r="I6" s="1964" t="s">
        <v>2</v>
      </c>
      <c r="J6" s="1567" t="s">
        <v>203</v>
      </c>
      <c r="K6" s="1763"/>
      <c r="L6" s="1763"/>
      <c r="M6" s="1763"/>
      <c r="N6" s="1763"/>
      <c r="O6" s="1764"/>
    </row>
    <row r="7" spans="1:15" ht="10.5" customHeight="1">
      <c r="A7" s="1572"/>
      <c r="B7" s="2681"/>
      <c r="C7" s="2667"/>
      <c r="D7" s="2667"/>
      <c r="E7" s="2667"/>
      <c r="F7" s="2667"/>
      <c r="G7" s="2668"/>
      <c r="H7" s="30" t="s">
        <v>5</v>
      </c>
      <c r="I7" s="126" t="s">
        <v>6</v>
      </c>
      <c r="J7" s="409"/>
      <c r="K7" s="490"/>
      <c r="L7" s="491"/>
      <c r="M7" s="27" t="s">
        <v>3</v>
      </c>
      <c r="N7" s="28"/>
      <c r="O7" s="1765"/>
    </row>
    <row r="8" spans="1:47" ht="10.5" customHeight="1">
      <c r="A8" s="1572"/>
      <c r="B8" s="492"/>
      <c r="C8" s="30"/>
      <c r="D8" s="30"/>
      <c r="E8" s="31" t="s">
        <v>51</v>
      </c>
      <c r="F8" s="31"/>
      <c r="G8" s="31"/>
      <c r="H8" s="30" t="s">
        <v>12</v>
      </c>
      <c r="I8" s="126" t="s">
        <v>12</v>
      </c>
      <c r="J8" s="25"/>
      <c r="K8" s="493"/>
      <c r="L8" s="30"/>
      <c r="M8" s="33" t="s">
        <v>7</v>
      </c>
      <c r="N8" s="34"/>
      <c r="O8" s="1694"/>
      <c r="Y8" s="15" t="s">
        <v>226</v>
      </c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7"/>
      <c r="AM8" s="17"/>
      <c r="AN8" s="17"/>
      <c r="AO8" s="17"/>
      <c r="AP8" s="17"/>
      <c r="AQ8" s="17"/>
      <c r="AR8" s="18"/>
      <c r="AS8" s="17"/>
      <c r="AT8" s="17"/>
      <c r="AU8" s="20" t="s">
        <v>227</v>
      </c>
    </row>
    <row r="9" spans="1:15" ht="10.5" customHeight="1">
      <c r="A9" s="1575" t="s">
        <v>53</v>
      </c>
      <c r="B9" s="494"/>
      <c r="C9" s="495"/>
      <c r="D9" s="495"/>
      <c r="E9" s="33" t="s">
        <v>52</v>
      </c>
      <c r="F9" s="34"/>
      <c r="G9" s="34"/>
      <c r="H9" s="30" t="s">
        <v>24</v>
      </c>
      <c r="I9" s="126" t="s">
        <v>24</v>
      </c>
      <c r="J9" s="67"/>
      <c r="K9" s="75"/>
      <c r="L9" s="495"/>
      <c r="M9" s="496"/>
      <c r="N9" s="491"/>
      <c r="O9" s="1766"/>
    </row>
    <row r="10" spans="1:15" ht="10.5" customHeight="1">
      <c r="A10" s="1572"/>
      <c r="B10" s="492" t="s">
        <v>23</v>
      </c>
      <c r="C10" s="30" t="s">
        <v>21</v>
      </c>
      <c r="D10" s="30" t="s">
        <v>22</v>
      </c>
      <c r="E10" s="70"/>
      <c r="F10" s="69"/>
      <c r="G10" s="69"/>
      <c r="H10" s="30" t="s">
        <v>39</v>
      </c>
      <c r="I10" s="126" t="s">
        <v>39</v>
      </c>
      <c r="J10" s="80" t="s">
        <v>23</v>
      </c>
      <c r="K10" s="25" t="s">
        <v>21</v>
      </c>
      <c r="L10" s="30" t="s">
        <v>22</v>
      </c>
      <c r="M10" s="492" t="s">
        <v>23</v>
      </c>
      <c r="N10" s="30" t="s">
        <v>21</v>
      </c>
      <c r="O10" s="1767" t="s">
        <v>22</v>
      </c>
    </row>
    <row r="11" spans="1:15" ht="10.5" customHeight="1">
      <c r="A11" s="1572"/>
      <c r="B11" s="492" t="s">
        <v>35</v>
      </c>
      <c r="C11" s="30" t="s">
        <v>34</v>
      </c>
      <c r="D11" s="30" t="s">
        <v>34</v>
      </c>
      <c r="E11" s="25" t="s">
        <v>36</v>
      </c>
      <c r="F11" s="79" t="s">
        <v>37</v>
      </c>
      <c r="G11" s="79" t="s">
        <v>38</v>
      </c>
      <c r="H11" s="30" t="s">
        <v>45</v>
      </c>
      <c r="I11" s="126" t="s">
        <v>45</v>
      </c>
      <c r="J11" s="80" t="s">
        <v>35</v>
      </c>
      <c r="K11" s="25" t="s">
        <v>34</v>
      </c>
      <c r="L11" s="30" t="s">
        <v>40</v>
      </c>
      <c r="M11" s="492" t="s">
        <v>35</v>
      </c>
      <c r="N11" s="30" t="s">
        <v>34</v>
      </c>
      <c r="O11" s="1767" t="s">
        <v>40</v>
      </c>
    </row>
    <row r="12" spans="1:15" ht="10.5" customHeight="1">
      <c r="A12" s="1578"/>
      <c r="B12" s="494"/>
      <c r="C12" s="632"/>
      <c r="D12" s="632"/>
      <c r="E12" s="364"/>
      <c r="F12" s="1958"/>
      <c r="G12" s="1958"/>
      <c r="H12" s="495"/>
      <c r="I12" s="1965"/>
      <c r="J12" s="67"/>
      <c r="K12" s="75"/>
      <c r="L12" s="495"/>
      <c r="M12" s="494"/>
      <c r="N12" s="495"/>
      <c r="O12" s="1768"/>
    </row>
    <row r="13" spans="1:15" ht="24.75" customHeight="1">
      <c r="A13" s="2170" t="s">
        <v>54</v>
      </c>
      <c r="B13" s="497">
        <v>22</v>
      </c>
      <c r="C13" s="501">
        <v>21</v>
      </c>
      <c r="D13" s="2206">
        <v>1</v>
      </c>
      <c r="E13" s="501">
        <v>10</v>
      </c>
      <c r="F13" s="501">
        <v>7</v>
      </c>
      <c r="G13" s="501">
        <v>5</v>
      </c>
      <c r="H13" s="877">
        <v>12</v>
      </c>
      <c r="I13" s="1966">
        <v>1</v>
      </c>
      <c r="J13" s="497">
        <v>5</v>
      </c>
      <c r="K13" s="498">
        <v>3</v>
      </c>
      <c r="L13" s="498">
        <v>2</v>
      </c>
      <c r="M13" s="497">
        <v>2</v>
      </c>
      <c r="N13" s="498">
        <v>0</v>
      </c>
      <c r="O13" s="1899">
        <v>2</v>
      </c>
    </row>
    <row r="14" spans="1:15" ht="12" customHeight="1">
      <c r="A14" s="2171" t="s">
        <v>55</v>
      </c>
      <c r="B14" s="500">
        <v>0</v>
      </c>
      <c r="C14" s="506">
        <v>0</v>
      </c>
      <c r="D14" s="2207">
        <v>0</v>
      </c>
      <c r="E14" s="506">
        <v>0</v>
      </c>
      <c r="F14" s="506">
        <v>0</v>
      </c>
      <c r="G14" s="506">
        <v>0</v>
      </c>
      <c r="H14" s="507">
        <v>0</v>
      </c>
      <c r="I14" s="970">
        <v>0</v>
      </c>
      <c r="J14" s="500">
        <v>0</v>
      </c>
      <c r="K14" s="506">
        <v>0</v>
      </c>
      <c r="L14" s="506">
        <v>0</v>
      </c>
      <c r="M14" s="505">
        <v>0</v>
      </c>
      <c r="N14" s="506">
        <v>0</v>
      </c>
      <c r="O14" s="1900">
        <v>0</v>
      </c>
    </row>
    <row r="15" spans="1:15" ht="12" customHeight="1">
      <c r="A15" s="2171" t="s">
        <v>56</v>
      </c>
      <c r="B15" s="500">
        <v>0</v>
      </c>
      <c r="C15" s="506">
        <v>0</v>
      </c>
      <c r="D15" s="2207">
        <v>0</v>
      </c>
      <c r="E15" s="506">
        <v>0</v>
      </c>
      <c r="F15" s="506">
        <v>0</v>
      </c>
      <c r="G15" s="506">
        <v>0</v>
      </c>
      <c r="H15" s="507">
        <v>0</v>
      </c>
      <c r="I15" s="970">
        <v>0</v>
      </c>
      <c r="J15" s="500">
        <v>0</v>
      </c>
      <c r="K15" s="506">
        <v>0</v>
      </c>
      <c r="L15" s="506">
        <v>0</v>
      </c>
      <c r="M15" s="505">
        <v>0</v>
      </c>
      <c r="N15" s="506">
        <v>0</v>
      </c>
      <c r="O15" s="1900">
        <v>0</v>
      </c>
    </row>
    <row r="16" spans="1:15" ht="12" customHeight="1">
      <c r="A16" s="2171" t="s">
        <v>57</v>
      </c>
      <c r="B16" s="500">
        <v>31</v>
      </c>
      <c r="C16" s="501">
        <v>26</v>
      </c>
      <c r="D16" s="2208">
        <v>5</v>
      </c>
      <c r="E16" s="501">
        <v>9</v>
      </c>
      <c r="F16" s="501">
        <v>13</v>
      </c>
      <c r="G16" s="501">
        <v>9</v>
      </c>
      <c r="H16" s="878">
        <v>10</v>
      </c>
      <c r="I16" s="1967">
        <v>1</v>
      </c>
      <c r="J16" s="500">
        <v>13</v>
      </c>
      <c r="K16" s="501">
        <v>9</v>
      </c>
      <c r="L16" s="501">
        <v>4</v>
      </c>
      <c r="M16" s="500">
        <v>13</v>
      </c>
      <c r="N16" s="501">
        <v>9</v>
      </c>
      <c r="O16" s="1901">
        <v>4</v>
      </c>
    </row>
    <row r="17" spans="1:15" ht="12" customHeight="1">
      <c r="A17" s="2171" t="s">
        <v>58</v>
      </c>
      <c r="B17" s="500">
        <v>0</v>
      </c>
      <c r="C17" s="506">
        <v>0</v>
      </c>
      <c r="D17" s="2207">
        <v>0</v>
      </c>
      <c r="E17" s="506">
        <v>0</v>
      </c>
      <c r="F17" s="506">
        <v>0</v>
      </c>
      <c r="G17" s="506">
        <v>0</v>
      </c>
      <c r="H17" s="507">
        <v>0</v>
      </c>
      <c r="I17" s="970">
        <v>0</v>
      </c>
      <c r="J17" s="500">
        <v>0</v>
      </c>
      <c r="K17" s="506">
        <v>0</v>
      </c>
      <c r="L17" s="506">
        <v>0</v>
      </c>
      <c r="M17" s="505">
        <v>0</v>
      </c>
      <c r="N17" s="506">
        <v>0</v>
      </c>
      <c r="O17" s="1900">
        <v>0</v>
      </c>
    </row>
    <row r="18" spans="1:15" ht="24.75" customHeight="1">
      <c r="A18" s="2171" t="s">
        <v>59</v>
      </c>
      <c r="B18" s="500">
        <v>0</v>
      </c>
      <c r="C18" s="501">
        <v>0</v>
      </c>
      <c r="D18" s="2208">
        <v>0</v>
      </c>
      <c r="E18" s="501">
        <v>0</v>
      </c>
      <c r="F18" s="501">
        <v>0</v>
      </c>
      <c r="G18" s="501">
        <v>0</v>
      </c>
      <c r="H18" s="878">
        <v>0</v>
      </c>
      <c r="I18" s="1967">
        <v>0</v>
      </c>
      <c r="J18" s="500">
        <v>0</v>
      </c>
      <c r="K18" s="501">
        <v>0</v>
      </c>
      <c r="L18" s="501">
        <v>0</v>
      </c>
      <c r="M18" s="500">
        <v>0</v>
      </c>
      <c r="N18" s="501">
        <v>0</v>
      </c>
      <c r="O18" s="1901">
        <v>0</v>
      </c>
    </row>
    <row r="19" spans="1:15" ht="12" customHeight="1">
      <c r="A19" s="2171" t="s">
        <v>60</v>
      </c>
      <c r="B19" s="500">
        <v>0</v>
      </c>
      <c r="C19" s="506">
        <v>0</v>
      </c>
      <c r="D19" s="2207">
        <v>0</v>
      </c>
      <c r="E19" s="506">
        <v>0</v>
      </c>
      <c r="F19" s="506">
        <v>0</v>
      </c>
      <c r="G19" s="506">
        <v>0</v>
      </c>
      <c r="H19" s="507">
        <v>0</v>
      </c>
      <c r="I19" s="970">
        <v>0</v>
      </c>
      <c r="J19" s="500">
        <v>0</v>
      </c>
      <c r="K19" s="506">
        <v>0</v>
      </c>
      <c r="L19" s="506">
        <v>0</v>
      </c>
      <c r="M19" s="505">
        <v>0</v>
      </c>
      <c r="N19" s="506">
        <v>0</v>
      </c>
      <c r="O19" s="1900">
        <v>0</v>
      </c>
    </row>
    <row r="20" spans="1:15" ht="12" customHeight="1">
      <c r="A20" s="2171" t="s">
        <v>61</v>
      </c>
      <c r="B20" s="500">
        <v>163</v>
      </c>
      <c r="C20" s="501">
        <v>154</v>
      </c>
      <c r="D20" s="2208">
        <v>9</v>
      </c>
      <c r="E20" s="501">
        <v>61</v>
      </c>
      <c r="F20" s="501">
        <v>53</v>
      </c>
      <c r="G20" s="501">
        <v>49</v>
      </c>
      <c r="H20" s="878">
        <v>64</v>
      </c>
      <c r="I20" s="1967">
        <v>16</v>
      </c>
      <c r="J20" s="500">
        <v>42</v>
      </c>
      <c r="K20" s="501">
        <v>40</v>
      </c>
      <c r="L20" s="501">
        <v>2</v>
      </c>
      <c r="M20" s="500">
        <v>38</v>
      </c>
      <c r="N20" s="501">
        <v>36</v>
      </c>
      <c r="O20" s="1901">
        <v>2</v>
      </c>
    </row>
    <row r="21" spans="1:15" ht="12" customHeight="1">
      <c r="A21" s="2171" t="s">
        <v>62</v>
      </c>
      <c r="B21" s="500">
        <v>12</v>
      </c>
      <c r="C21" s="506">
        <v>12</v>
      </c>
      <c r="D21" s="2207">
        <v>0</v>
      </c>
      <c r="E21" s="506">
        <v>0</v>
      </c>
      <c r="F21" s="506">
        <v>12</v>
      </c>
      <c r="G21" s="506">
        <v>0</v>
      </c>
      <c r="H21" s="507">
        <v>0</v>
      </c>
      <c r="I21" s="970">
        <v>1</v>
      </c>
      <c r="J21" s="500">
        <v>0</v>
      </c>
      <c r="K21" s="506">
        <v>0</v>
      </c>
      <c r="L21" s="506">
        <v>0</v>
      </c>
      <c r="M21" s="505">
        <v>0</v>
      </c>
      <c r="N21" s="506">
        <v>0</v>
      </c>
      <c r="O21" s="1900">
        <v>0</v>
      </c>
    </row>
    <row r="22" spans="1:15" ht="12" customHeight="1">
      <c r="A22" s="2171" t="s">
        <v>63</v>
      </c>
      <c r="B22" s="500">
        <v>14</v>
      </c>
      <c r="C22" s="501">
        <v>14</v>
      </c>
      <c r="D22" s="2208">
        <v>0</v>
      </c>
      <c r="E22" s="501">
        <v>7</v>
      </c>
      <c r="F22" s="501">
        <v>4</v>
      </c>
      <c r="G22" s="501">
        <v>3</v>
      </c>
      <c r="H22" s="878">
        <v>7</v>
      </c>
      <c r="I22" s="1967">
        <v>2</v>
      </c>
      <c r="J22" s="500">
        <v>4</v>
      </c>
      <c r="K22" s="501">
        <v>3</v>
      </c>
      <c r="L22" s="501">
        <v>1</v>
      </c>
      <c r="M22" s="500">
        <v>4</v>
      </c>
      <c r="N22" s="501">
        <v>3</v>
      </c>
      <c r="O22" s="1901">
        <v>1</v>
      </c>
    </row>
    <row r="23" spans="1:18" ht="24.75" customHeight="1">
      <c r="A23" s="2171" t="s">
        <v>64</v>
      </c>
      <c r="B23" s="500">
        <v>0</v>
      </c>
      <c r="C23" s="501">
        <v>0</v>
      </c>
      <c r="D23" s="2208">
        <v>0</v>
      </c>
      <c r="E23" s="501">
        <v>0</v>
      </c>
      <c r="F23" s="501">
        <v>0</v>
      </c>
      <c r="G23" s="501">
        <v>0</v>
      </c>
      <c r="H23" s="878">
        <v>0</v>
      </c>
      <c r="I23" s="1967">
        <v>0</v>
      </c>
      <c r="J23" s="500">
        <v>0</v>
      </c>
      <c r="K23" s="501">
        <v>0</v>
      </c>
      <c r="L23" s="501">
        <v>0</v>
      </c>
      <c r="M23" s="500">
        <v>0</v>
      </c>
      <c r="N23" s="501">
        <v>0</v>
      </c>
      <c r="O23" s="1901">
        <v>0</v>
      </c>
      <c r="R23" s="21" t="s">
        <v>46</v>
      </c>
    </row>
    <row r="24" spans="1:15" ht="12" customHeight="1">
      <c r="A24" s="2171" t="s">
        <v>65</v>
      </c>
      <c r="B24" s="500">
        <v>0</v>
      </c>
      <c r="C24" s="506">
        <v>0</v>
      </c>
      <c r="D24" s="2207">
        <v>0</v>
      </c>
      <c r="E24" s="506">
        <v>0</v>
      </c>
      <c r="F24" s="506">
        <v>0</v>
      </c>
      <c r="G24" s="506">
        <v>0</v>
      </c>
      <c r="H24" s="507">
        <v>0</v>
      </c>
      <c r="I24" s="970">
        <v>0</v>
      </c>
      <c r="J24" s="500">
        <v>0</v>
      </c>
      <c r="K24" s="506">
        <v>0</v>
      </c>
      <c r="L24" s="506">
        <v>0</v>
      </c>
      <c r="M24" s="505">
        <v>0</v>
      </c>
      <c r="N24" s="506">
        <v>0</v>
      </c>
      <c r="O24" s="1900">
        <v>0</v>
      </c>
    </row>
    <row r="25" spans="1:15" ht="12" customHeight="1">
      <c r="A25" s="2171" t="s">
        <v>75</v>
      </c>
      <c r="B25" s="500">
        <v>160</v>
      </c>
      <c r="C25" s="501">
        <v>144</v>
      </c>
      <c r="D25" s="2208">
        <v>16</v>
      </c>
      <c r="E25" s="501">
        <v>63</v>
      </c>
      <c r="F25" s="501">
        <v>51</v>
      </c>
      <c r="G25" s="501">
        <v>46</v>
      </c>
      <c r="H25" s="878">
        <v>67</v>
      </c>
      <c r="I25" s="1967">
        <v>7</v>
      </c>
      <c r="J25" s="500">
        <v>36</v>
      </c>
      <c r="K25" s="501">
        <v>32</v>
      </c>
      <c r="L25" s="501">
        <v>4</v>
      </c>
      <c r="M25" s="500">
        <v>34</v>
      </c>
      <c r="N25" s="501">
        <v>30</v>
      </c>
      <c r="O25" s="1901">
        <v>4</v>
      </c>
    </row>
    <row r="26" spans="1:15" ht="12" customHeight="1">
      <c r="A26" s="2171" t="s">
        <v>67</v>
      </c>
      <c r="B26" s="500">
        <v>0</v>
      </c>
      <c r="C26" s="506">
        <v>0</v>
      </c>
      <c r="D26" s="2207">
        <v>0</v>
      </c>
      <c r="E26" s="506">
        <v>0</v>
      </c>
      <c r="F26" s="506">
        <v>0</v>
      </c>
      <c r="G26" s="506">
        <v>0</v>
      </c>
      <c r="H26" s="507">
        <v>0</v>
      </c>
      <c r="I26" s="970">
        <v>0</v>
      </c>
      <c r="J26" s="500">
        <v>0</v>
      </c>
      <c r="K26" s="506">
        <v>0</v>
      </c>
      <c r="L26" s="506">
        <v>0</v>
      </c>
      <c r="M26" s="505">
        <v>0</v>
      </c>
      <c r="N26" s="506">
        <v>0</v>
      </c>
      <c r="O26" s="1900">
        <v>0</v>
      </c>
    </row>
    <row r="27" spans="1:15" s="63" customFormat="1" ht="12" customHeight="1">
      <c r="A27" s="1549" t="s">
        <v>245</v>
      </c>
      <c r="B27" s="500">
        <v>13</v>
      </c>
      <c r="C27" s="506">
        <v>13</v>
      </c>
      <c r="D27" s="2207">
        <v>0</v>
      </c>
      <c r="E27" s="506">
        <v>13</v>
      </c>
      <c r="F27" s="506">
        <v>0</v>
      </c>
      <c r="G27" s="506">
        <v>0</v>
      </c>
      <c r="H27" s="507">
        <v>13</v>
      </c>
      <c r="I27" s="970">
        <v>2</v>
      </c>
      <c r="J27" s="500">
        <v>0</v>
      </c>
      <c r="K27" s="506">
        <v>0</v>
      </c>
      <c r="L27" s="506">
        <v>0</v>
      </c>
      <c r="M27" s="505">
        <v>0</v>
      </c>
      <c r="N27" s="506">
        <v>0</v>
      </c>
      <c r="O27" s="1900">
        <v>0</v>
      </c>
    </row>
    <row r="28" spans="1:15" s="109" customFormat="1" ht="24.75" customHeight="1">
      <c r="A28" s="2175" t="s">
        <v>69</v>
      </c>
      <c r="B28" s="502">
        <v>0</v>
      </c>
      <c r="C28" s="503">
        <v>0</v>
      </c>
      <c r="D28" s="2209">
        <v>0</v>
      </c>
      <c r="E28" s="503">
        <v>0</v>
      </c>
      <c r="F28" s="503">
        <v>0</v>
      </c>
      <c r="G28" s="503">
        <v>0</v>
      </c>
      <c r="H28" s="879">
        <v>0</v>
      </c>
      <c r="I28" s="1470">
        <v>0</v>
      </c>
      <c r="J28" s="502">
        <v>0</v>
      </c>
      <c r="K28" s="503">
        <v>0</v>
      </c>
      <c r="L28" s="503">
        <v>0</v>
      </c>
      <c r="M28" s="502">
        <v>0</v>
      </c>
      <c r="N28" s="503">
        <v>0</v>
      </c>
      <c r="O28" s="1914">
        <v>0</v>
      </c>
    </row>
    <row r="29" spans="1:18" s="63" customFormat="1" ht="19.5" customHeight="1" thickBot="1">
      <c r="A29" s="2174" t="s">
        <v>70</v>
      </c>
      <c r="B29" s="1322">
        <v>415</v>
      </c>
      <c r="C29" s="1323">
        <v>384</v>
      </c>
      <c r="D29" s="1324">
        <v>31</v>
      </c>
      <c r="E29" s="1323">
        <v>163</v>
      </c>
      <c r="F29" s="1323">
        <v>140</v>
      </c>
      <c r="G29" s="1323">
        <v>112</v>
      </c>
      <c r="H29" s="1322">
        <v>173</v>
      </c>
      <c r="I29" s="1968">
        <v>30</v>
      </c>
      <c r="J29" s="1323">
        <v>100</v>
      </c>
      <c r="K29" s="1323">
        <v>87</v>
      </c>
      <c r="L29" s="1323">
        <v>13</v>
      </c>
      <c r="M29" s="1322">
        <v>91</v>
      </c>
      <c r="N29" s="1323">
        <v>78</v>
      </c>
      <c r="O29" s="1904">
        <v>13</v>
      </c>
      <c r="P29" s="636"/>
      <c r="R29" s="63" t="s">
        <v>46</v>
      </c>
    </row>
    <row r="30" spans="1:15" s="63" customFormat="1" ht="19.5" customHeight="1">
      <c r="A30" s="482" t="s">
        <v>440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54"/>
      <c r="M30" s="21"/>
      <c r="N30" s="21"/>
      <c r="O30" s="508" t="s">
        <v>46</v>
      </c>
    </row>
    <row r="31" s="63" customFormat="1" ht="19.5" customHeight="1">
      <c r="A31" s="103"/>
    </row>
    <row r="32" ht="24.75" customHeight="1"/>
    <row r="33" s="63" customFormat="1" ht="11.25">
      <c r="A33" s="103"/>
    </row>
    <row r="35" s="63" customFormat="1" ht="11.25">
      <c r="A35" s="103"/>
    </row>
    <row r="37" s="63" customFormat="1" ht="11.25">
      <c r="A37" s="103"/>
    </row>
    <row r="39" spans="1:15" s="63" customFormat="1" ht="11.25">
      <c r="A39" s="194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</sheetData>
  <mergeCells count="2">
    <mergeCell ref="B6:G7"/>
    <mergeCell ref="A4:O4"/>
  </mergeCells>
  <printOptions horizontalCentered="1"/>
  <pageMargins left="0.2755905511811024" right="0.1968503937007874" top="0.82" bottom="0.4" header="0.51" footer="0.22"/>
  <pageSetup horizontalDpi="300" verticalDpi="300" orientation="landscape" paperSize="9" r:id="rId1"/>
  <headerFooter alignWithMargins="0">
    <oddHeader>&amp;C&amp;10- &amp;P -</oddHeader>
    <oddFooter>&amp;R&amp;10
&amp;12
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2:CL496"/>
  <sheetViews>
    <sheetView workbookViewId="0" topLeftCell="A148">
      <selection activeCell="D176" sqref="D176"/>
    </sheetView>
  </sheetViews>
  <sheetFormatPr defaultColWidth="11.421875" defaultRowHeight="10.5" customHeight="1"/>
  <cols>
    <col min="1" max="1" width="3.7109375" style="977" customWidth="1"/>
    <col min="2" max="2" width="15.7109375" style="832" customWidth="1"/>
    <col min="3" max="3" width="5.57421875" style="832" customWidth="1"/>
    <col min="4" max="5" width="5.28125" style="832" customWidth="1"/>
    <col min="6" max="8" width="4.57421875" style="832" customWidth="1"/>
    <col min="9" max="9" width="9.421875" style="832" customWidth="1"/>
    <col min="10" max="10" width="9.28125" style="832" customWidth="1"/>
    <col min="11" max="19" width="5.28125" style="832" customWidth="1"/>
    <col min="20" max="20" width="6.7109375" style="832" customWidth="1"/>
    <col min="21" max="23" width="5.28125" style="832" customWidth="1"/>
    <col min="24" max="24" width="6.7109375" style="832" customWidth="1"/>
    <col min="25" max="16384" width="11.421875" style="636" customWidth="1"/>
  </cols>
  <sheetData>
    <row r="2" spans="1:24" s="901" customFormat="1" ht="12.75">
      <c r="A2" s="895" t="str">
        <f>'A. Ausbildungsverh. Landwirt'!A3</f>
        <v>BMELV - Referat 425</v>
      </c>
      <c r="B2" s="896"/>
      <c r="C2" s="897"/>
      <c r="D2" s="897"/>
      <c r="E2" s="897"/>
      <c r="F2" s="897"/>
      <c r="G2" s="897"/>
      <c r="H2" s="897"/>
      <c r="I2" s="2617" t="s">
        <v>265</v>
      </c>
      <c r="J2" s="2617"/>
      <c r="K2" s="2617"/>
      <c r="L2" s="2617"/>
      <c r="M2" s="2617"/>
      <c r="N2" s="2617"/>
      <c r="O2" s="2617"/>
      <c r="P2" s="1002"/>
      <c r="Q2" s="897"/>
      <c r="R2" s="897"/>
      <c r="S2" s="897"/>
      <c r="T2" s="897"/>
      <c r="U2" s="897"/>
      <c r="V2" s="897"/>
      <c r="W2" s="899"/>
      <c r="X2" s="900" t="str">
        <f>'A. Ausbildungsverh. Landwirt'!$W$3</f>
        <v>Mai 2007</v>
      </c>
    </row>
    <row r="3" spans="1:24" ht="10.5" customHeight="1">
      <c r="A3" s="902"/>
      <c r="B3" s="903"/>
      <c r="C3" s="904"/>
      <c r="D3" s="904"/>
      <c r="E3" s="904"/>
      <c r="F3" s="904"/>
      <c r="G3" s="904"/>
      <c r="H3" s="904"/>
      <c r="I3" s="904"/>
      <c r="K3" s="905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0"/>
    </row>
    <row r="4" spans="1:25" ht="6.75" customHeight="1">
      <c r="A4" s="2696"/>
      <c r="B4" s="2696"/>
      <c r="C4" s="2696"/>
      <c r="D4" s="2696"/>
      <c r="E4" s="2696"/>
      <c r="F4" s="2696"/>
      <c r="G4" s="2696"/>
      <c r="H4" s="2696"/>
      <c r="I4" s="2696"/>
      <c r="J4" s="2696"/>
      <c r="K4" s="2696"/>
      <c r="L4" s="2696"/>
      <c r="M4" s="2696"/>
      <c r="N4" s="2696"/>
      <c r="O4" s="2696"/>
      <c r="P4" s="2696"/>
      <c r="Q4" s="2696"/>
      <c r="R4" s="2696"/>
      <c r="S4" s="2696"/>
      <c r="T4" s="2696"/>
      <c r="U4" s="2696"/>
      <c r="V4" s="2696"/>
      <c r="W4" s="2696"/>
      <c r="X4" s="2696"/>
      <c r="Y4" s="636" t="s">
        <v>46</v>
      </c>
    </row>
    <row r="5" spans="1:24" ht="18" customHeight="1">
      <c r="A5" s="2697" t="s">
        <v>381</v>
      </c>
      <c r="B5" s="2697"/>
      <c r="C5" s="2697"/>
      <c r="D5" s="2697"/>
      <c r="E5" s="2697"/>
      <c r="F5" s="2697"/>
      <c r="G5" s="2697"/>
      <c r="H5" s="2697"/>
      <c r="I5" s="2697"/>
      <c r="J5" s="2697"/>
      <c r="K5" s="2697"/>
      <c r="L5" s="2697"/>
      <c r="M5" s="2697"/>
      <c r="N5" s="2697"/>
      <c r="O5" s="2697"/>
      <c r="P5" s="2697"/>
      <c r="Q5" s="2697"/>
      <c r="R5" s="2697"/>
      <c r="S5" s="2697"/>
      <c r="T5" s="2697"/>
      <c r="U5" s="2697"/>
      <c r="V5" s="2697"/>
      <c r="W5" s="2697"/>
      <c r="X5" s="2697"/>
    </row>
    <row r="6" spans="1:24" ht="18" customHeight="1" thickBot="1">
      <c r="A6" s="907" t="s">
        <v>46</v>
      </c>
      <c r="B6" s="2698"/>
      <c r="C6" s="2698"/>
      <c r="D6" s="2698"/>
      <c r="E6" s="2698"/>
      <c r="F6" s="2698"/>
      <c r="G6" s="2698"/>
      <c r="H6" s="904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4"/>
      <c r="V6" s="904"/>
      <c r="W6" s="904"/>
      <c r="X6" s="903"/>
    </row>
    <row r="7" spans="1:24" ht="22.5" customHeight="1">
      <c r="A7" s="1701"/>
      <c r="B7" s="1326"/>
      <c r="C7" s="1705" t="s">
        <v>406</v>
      </c>
      <c r="D7" s="1702"/>
      <c r="E7" s="1702"/>
      <c r="F7" s="1702"/>
      <c r="G7" s="1702"/>
      <c r="H7" s="1702"/>
      <c r="I7" s="1969" t="s">
        <v>1</v>
      </c>
      <c r="J7" s="1970" t="s">
        <v>2</v>
      </c>
      <c r="K7" s="1702" t="s">
        <v>203</v>
      </c>
      <c r="L7" s="1703"/>
      <c r="M7" s="1704"/>
      <c r="N7" s="1703"/>
      <c r="O7" s="1703"/>
      <c r="P7" s="1704"/>
      <c r="Q7" s="1705" t="s">
        <v>0</v>
      </c>
      <c r="R7" s="1704"/>
      <c r="S7" s="1704"/>
      <c r="T7" s="1704"/>
      <c r="U7" s="1703"/>
      <c r="V7" s="1703"/>
      <c r="W7" s="1704"/>
      <c r="X7" s="1706"/>
    </row>
    <row r="8" spans="1:48" ht="10.5" customHeight="1">
      <c r="A8" s="1707"/>
      <c r="B8" s="911"/>
      <c r="C8" s="912"/>
      <c r="D8" s="909"/>
      <c r="E8" s="924"/>
      <c r="F8" s="915" t="s">
        <v>51</v>
      </c>
      <c r="G8" s="916"/>
      <c r="H8" s="917"/>
      <c r="I8" s="918" t="s">
        <v>5</v>
      </c>
      <c r="J8" s="913" t="s">
        <v>6</v>
      </c>
      <c r="K8" s="919"/>
      <c r="L8" s="920"/>
      <c r="M8" s="921"/>
      <c r="N8" s="908" t="s">
        <v>3</v>
      </c>
      <c r="O8" s="922"/>
      <c r="P8" s="923"/>
      <c r="Q8" s="924"/>
      <c r="R8" s="921"/>
      <c r="S8" s="921"/>
      <c r="T8" s="925" t="s">
        <v>8</v>
      </c>
      <c r="U8" s="908" t="s">
        <v>72</v>
      </c>
      <c r="V8" s="922"/>
      <c r="W8" s="926"/>
      <c r="X8" s="1708"/>
      <c r="Z8" s="438" t="s">
        <v>226</v>
      </c>
      <c r="AA8" s="213"/>
      <c r="AB8" s="214"/>
      <c r="AC8" s="214"/>
      <c r="AD8" s="214"/>
      <c r="AE8" s="214"/>
      <c r="AF8" s="214"/>
      <c r="AG8" s="214"/>
      <c r="AH8" s="215"/>
      <c r="AI8" s="215"/>
      <c r="AJ8" s="217"/>
      <c r="AK8" s="214"/>
      <c r="AL8" s="214"/>
      <c r="AM8" s="214"/>
      <c r="AN8" s="214"/>
      <c r="AO8" s="214"/>
      <c r="AP8" s="214"/>
      <c r="AQ8" s="214"/>
      <c r="AR8" s="214"/>
      <c r="AS8" s="215"/>
      <c r="AT8" s="214"/>
      <c r="AU8" s="214"/>
      <c r="AV8" s="439" t="s">
        <v>227</v>
      </c>
    </row>
    <row r="9" spans="1:24" ht="10.5" customHeight="1">
      <c r="A9" s="1709" t="s">
        <v>53</v>
      </c>
      <c r="B9" s="927" t="s">
        <v>12</v>
      </c>
      <c r="C9" s="928"/>
      <c r="D9" s="929"/>
      <c r="E9" s="930"/>
      <c r="F9" s="931" t="s">
        <v>52</v>
      </c>
      <c r="G9" s="932"/>
      <c r="H9" s="933"/>
      <c r="I9" s="918" t="s">
        <v>12</v>
      </c>
      <c r="J9" s="913" t="s">
        <v>12</v>
      </c>
      <c r="K9" s="763"/>
      <c r="L9" s="934"/>
      <c r="M9" s="935"/>
      <c r="N9" s="931" t="s">
        <v>7</v>
      </c>
      <c r="O9" s="932"/>
      <c r="P9" s="936"/>
      <c r="Q9" s="930"/>
      <c r="R9" s="935"/>
      <c r="S9" s="935"/>
      <c r="T9" s="925" t="s">
        <v>13</v>
      </c>
      <c r="U9" s="918" t="s">
        <v>73</v>
      </c>
      <c r="V9" s="915"/>
      <c r="W9" s="916"/>
      <c r="X9" s="1710"/>
    </row>
    <row r="10" spans="1:24" ht="10.5" customHeight="1">
      <c r="A10" s="1707"/>
      <c r="B10" s="927" t="s">
        <v>76</v>
      </c>
      <c r="C10" s="912" t="s">
        <v>23</v>
      </c>
      <c r="D10" s="913" t="s">
        <v>21</v>
      </c>
      <c r="E10" s="927" t="s">
        <v>22</v>
      </c>
      <c r="F10" s="937"/>
      <c r="G10" s="937"/>
      <c r="H10" s="937"/>
      <c r="I10" s="918" t="s">
        <v>24</v>
      </c>
      <c r="J10" s="913" t="s">
        <v>24</v>
      </c>
      <c r="K10" s="938" t="s">
        <v>23</v>
      </c>
      <c r="L10" s="939" t="s">
        <v>21</v>
      </c>
      <c r="M10" s="925" t="s">
        <v>22</v>
      </c>
      <c r="N10" s="940" t="s">
        <v>23</v>
      </c>
      <c r="O10" s="927" t="s">
        <v>21</v>
      </c>
      <c r="P10" s="909" t="s">
        <v>22</v>
      </c>
      <c r="Q10" s="912" t="s">
        <v>23</v>
      </c>
      <c r="R10" s="927" t="s">
        <v>21</v>
      </c>
      <c r="S10" s="927" t="s">
        <v>22</v>
      </c>
      <c r="T10" s="925" t="s">
        <v>214</v>
      </c>
      <c r="U10" s="940" t="s">
        <v>23</v>
      </c>
      <c r="V10" s="941" t="s">
        <v>21</v>
      </c>
      <c r="W10" s="942" t="s">
        <v>22</v>
      </c>
      <c r="X10" s="1711" t="s">
        <v>215</v>
      </c>
    </row>
    <row r="11" spans="1:24" ht="10.5" customHeight="1">
      <c r="A11" s="1707"/>
      <c r="B11" s="927" t="s">
        <v>78</v>
      </c>
      <c r="C11" s="912" t="s">
        <v>35</v>
      </c>
      <c r="D11" s="913" t="s">
        <v>34</v>
      </c>
      <c r="E11" s="927" t="s">
        <v>34</v>
      </c>
      <c r="F11" s="939" t="s">
        <v>36</v>
      </c>
      <c r="G11" s="939" t="s">
        <v>37</v>
      </c>
      <c r="H11" s="939" t="s">
        <v>38</v>
      </c>
      <c r="I11" s="918" t="s">
        <v>39</v>
      </c>
      <c r="J11" s="913" t="s">
        <v>39</v>
      </c>
      <c r="K11" s="938" t="s">
        <v>35</v>
      </c>
      <c r="L11" s="939" t="s">
        <v>34</v>
      </c>
      <c r="M11" s="925" t="s">
        <v>40</v>
      </c>
      <c r="N11" s="912" t="s">
        <v>35</v>
      </c>
      <c r="O11" s="927" t="s">
        <v>34</v>
      </c>
      <c r="P11" s="913" t="s">
        <v>40</v>
      </c>
      <c r="Q11" s="912" t="s">
        <v>35</v>
      </c>
      <c r="R11" s="927" t="s">
        <v>34</v>
      </c>
      <c r="S11" s="927" t="s">
        <v>40</v>
      </c>
      <c r="T11" s="925" t="s">
        <v>41</v>
      </c>
      <c r="U11" s="912" t="s">
        <v>35</v>
      </c>
      <c r="V11" s="939" t="s">
        <v>34</v>
      </c>
      <c r="W11" s="927" t="s">
        <v>40</v>
      </c>
      <c r="X11" s="1710" t="s">
        <v>216</v>
      </c>
    </row>
    <row r="12" spans="1:24" ht="10.5" customHeight="1">
      <c r="A12" s="1712"/>
      <c r="B12" s="943"/>
      <c r="C12" s="928"/>
      <c r="D12" s="2201"/>
      <c r="E12" s="2202"/>
      <c r="F12" s="1004"/>
      <c r="G12" s="935"/>
      <c r="H12" s="1004"/>
      <c r="I12" s="918" t="s">
        <v>45</v>
      </c>
      <c r="J12" s="913" t="s">
        <v>45</v>
      </c>
      <c r="K12" s="763"/>
      <c r="L12" s="934"/>
      <c r="M12" s="911"/>
      <c r="N12" s="930"/>
      <c r="O12" s="911"/>
      <c r="P12" s="935"/>
      <c r="Q12" s="930"/>
      <c r="R12" s="935"/>
      <c r="S12" s="935"/>
      <c r="T12" s="944"/>
      <c r="U12" s="930"/>
      <c r="V12" s="934"/>
      <c r="W12" s="935"/>
      <c r="X12" s="1710" t="s">
        <v>74</v>
      </c>
    </row>
    <row r="13" spans="1:24" s="98" customFormat="1" ht="10.5" customHeight="1">
      <c r="A13" s="1713" t="s">
        <v>54</v>
      </c>
      <c r="B13" s="808" t="s">
        <v>79</v>
      </c>
      <c r="C13" s="945">
        <v>24</v>
      </c>
      <c r="D13" s="946">
        <v>19</v>
      </c>
      <c r="E13" s="947">
        <v>5</v>
      </c>
      <c r="F13" s="946">
        <v>7</v>
      </c>
      <c r="G13" s="946">
        <v>8</v>
      </c>
      <c r="H13" s="946">
        <v>9</v>
      </c>
      <c r="I13" s="948">
        <v>11</v>
      </c>
      <c r="J13" s="948">
        <v>2</v>
      </c>
      <c r="K13" s="946">
        <v>10</v>
      </c>
      <c r="L13" s="946">
        <v>5</v>
      </c>
      <c r="M13" s="946">
        <v>5</v>
      </c>
      <c r="N13" s="945">
        <v>7</v>
      </c>
      <c r="O13" s="946">
        <v>3</v>
      </c>
      <c r="P13" s="947">
        <v>4</v>
      </c>
      <c r="Q13" s="945">
        <v>8</v>
      </c>
      <c r="R13" s="946">
        <v>5</v>
      </c>
      <c r="S13" s="946">
        <v>3</v>
      </c>
      <c r="T13" s="948">
        <v>8</v>
      </c>
      <c r="U13" s="946">
        <v>0</v>
      </c>
      <c r="V13" s="946">
        <v>0</v>
      </c>
      <c r="W13" s="946">
        <v>0</v>
      </c>
      <c r="X13" s="1714">
        <f>SUM(X15:X19)</f>
        <v>0</v>
      </c>
    </row>
    <row r="14" spans="1:24" ht="3.75" customHeight="1">
      <c r="A14" s="1707"/>
      <c r="B14" s="911"/>
      <c r="C14" s="949"/>
      <c r="D14" s="950"/>
      <c r="E14" s="951"/>
      <c r="F14" s="950"/>
      <c r="G14" s="950"/>
      <c r="H14" s="950"/>
      <c r="I14" s="952"/>
      <c r="J14" s="952"/>
      <c r="K14" s="811"/>
      <c r="L14" s="950"/>
      <c r="M14" s="950"/>
      <c r="N14" s="949"/>
      <c r="O14" s="950"/>
      <c r="P14" s="951"/>
      <c r="Q14" s="949"/>
      <c r="R14" s="811"/>
      <c r="S14" s="811"/>
      <c r="T14" s="1036"/>
      <c r="U14" s="811"/>
      <c r="V14" s="811"/>
      <c r="W14" s="811"/>
      <c r="X14" s="1715"/>
    </row>
    <row r="15" spans="1:24" ht="10.5" customHeight="1">
      <c r="A15" s="1716"/>
      <c r="B15" s="807" t="s">
        <v>193</v>
      </c>
      <c r="C15" s="953">
        <v>3</v>
      </c>
      <c r="D15" s="953">
        <v>3</v>
      </c>
      <c r="E15" s="955">
        <v>0</v>
      </c>
      <c r="F15" s="953">
        <v>2</v>
      </c>
      <c r="G15" s="953">
        <v>0</v>
      </c>
      <c r="H15" s="953">
        <v>1</v>
      </c>
      <c r="I15" s="954">
        <v>2</v>
      </c>
      <c r="J15" s="954">
        <v>0</v>
      </c>
      <c r="K15" s="956">
        <v>1</v>
      </c>
      <c r="L15" s="953">
        <v>1</v>
      </c>
      <c r="M15" s="953">
        <v>0</v>
      </c>
      <c r="N15" s="956">
        <v>1</v>
      </c>
      <c r="O15" s="953">
        <v>1</v>
      </c>
      <c r="P15" s="953">
        <v>0</v>
      </c>
      <c r="Q15" s="956">
        <v>0</v>
      </c>
      <c r="R15" s="953">
        <v>0</v>
      </c>
      <c r="S15" s="953">
        <v>0</v>
      </c>
      <c r="T15" s="954">
        <v>0</v>
      </c>
      <c r="U15" s="953">
        <v>0</v>
      </c>
      <c r="V15" s="953">
        <v>0</v>
      </c>
      <c r="W15" s="953">
        <v>0</v>
      </c>
      <c r="X15" s="1717">
        <f>'[1]Tabelle_6'!L67</f>
        <v>0</v>
      </c>
    </row>
    <row r="16" spans="1:24" ht="10.5" customHeight="1">
      <c r="A16" s="1716"/>
      <c r="B16" s="807" t="s">
        <v>194</v>
      </c>
      <c r="C16" s="953">
        <v>2</v>
      </c>
      <c r="D16" s="953">
        <v>1</v>
      </c>
      <c r="E16" s="955">
        <v>1</v>
      </c>
      <c r="F16" s="953">
        <v>0</v>
      </c>
      <c r="G16" s="953">
        <v>1</v>
      </c>
      <c r="H16" s="953">
        <v>1</v>
      </c>
      <c r="I16" s="954">
        <v>1</v>
      </c>
      <c r="J16" s="954">
        <v>0</v>
      </c>
      <c r="K16" s="953">
        <v>2</v>
      </c>
      <c r="L16" s="953">
        <v>0</v>
      </c>
      <c r="M16" s="953">
        <v>2</v>
      </c>
      <c r="N16" s="956">
        <v>1</v>
      </c>
      <c r="O16" s="953">
        <v>0</v>
      </c>
      <c r="P16" s="953">
        <v>1</v>
      </c>
      <c r="Q16" s="956">
        <v>2</v>
      </c>
      <c r="R16" s="953">
        <v>2</v>
      </c>
      <c r="S16" s="953">
        <v>0</v>
      </c>
      <c r="T16" s="954">
        <v>2</v>
      </c>
      <c r="U16" s="953">
        <v>0</v>
      </c>
      <c r="V16" s="953">
        <v>0</v>
      </c>
      <c r="W16" s="953">
        <v>0</v>
      </c>
      <c r="X16" s="1717">
        <f>'[1]Tabelle_6'!L68</f>
        <v>0</v>
      </c>
    </row>
    <row r="17" spans="1:24" ht="10.5" customHeight="1">
      <c r="A17" s="1716"/>
      <c r="B17" s="807" t="s">
        <v>195</v>
      </c>
      <c r="C17" s="953">
        <v>16</v>
      </c>
      <c r="D17" s="953">
        <v>12</v>
      </c>
      <c r="E17" s="955">
        <v>4</v>
      </c>
      <c r="F17" s="953">
        <v>5</v>
      </c>
      <c r="G17" s="953">
        <v>7</v>
      </c>
      <c r="H17" s="953">
        <v>4</v>
      </c>
      <c r="I17" s="954">
        <v>7</v>
      </c>
      <c r="J17" s="954">
        <v>2</v>
      </c>
      <c r="K17" s="953">
        <v>4</v>
      </c>
      <c r="L17" s="953">
        <v>2</v>
      </c>
      <c r="M17" s="953">
        <v>2</v>
      </c>
      <c r="N17" s="956">
        <v>4</v>
      </c>
      <c r="O17" s="953">
        <v>2</v>
      </c>
      <c r="P17" s="953">
        <v>2</v>
      </c>
      <c r="Q17" s="956">
        <v>6</v>
      </c>
      <c r="R17" s="953">
        <v>3</v>
      </c>
      <c r="S17" s="953">
        <v>3</v>
      </c>
      <c r="T17" s="954">
        <v>6</v>
      </c>
      <c r="U17" s="953">
        <v>0</v>
      </c>
      <c r="V17" s="953">
        <v>0</v>
      </c>
      <c r="W17" s="953">
        <v>0</v>
      </c>
      <c r="X17" s="1717">
        <f>'[1]Tabelle_6'!L69</f>
        <v>0</v>
      </c>
    </row>
    <row r="18" spans="1:58" ht="10.5" customHeight="1">
      <c r="A18" s="1716"/>
      <c r="B18" s="807" t="s">
        <v>196</v>
      </c>
      <c r="C18" s="953">
        <v>1</v>
      </c>
      <c r="D18" s="953">
        <v>1</v>
      </c>
      <c r="E18" s="955">
        <v>0</v>
      </c>
      <c r="F18" s="953">
        <v>0</v>
      </c>
      <c r="G18" s="953">
        <v>0</v>
      </c>
      <c r="H18" s="953">
        <v>1</v>
      </c>
      <c r="I18" s="954">
        <v>0</v>
      </c>
      <c r="J18" s="954">
        <v>0</v>
      </c>
      <c r="K18" s="956">
        <v>2</v>
      </c>
      <c r="L18" s="953">
        <v>1</v>
      </c>
      <c r="M18" s="953">
        <v>1</v>
      </c>
      <c r="N18" s="956">
        <v>1</v>
      </c>
      <c r="O18" s="953">
        <v>0</v>
      </c>
      <c r="P18" s="953">
        <v>1</v>
      </c>
      <c r="Q18" s="956">
        <v>0</v>
      </c>
      <c r="R18" s="953">
        <v>0</v>
      </c>
      <c r="S18" s="953">
        <v>0</v>
      </c>
      <c r="T18" s="954">
        <v>0</v>
      </c>
      <c r="U18" s="953">
        <v>0</v>
      </c>
      <c r="V18" s="953">
        <v>0</v>
      </c>
      <c r="W18" s="953">
        <v>0</v>
      </c>
      <c r="X18" s="1717">
        <f>'[1]Tabelle_6'!L70</f>
        <v>0</v>
      </c>
      <c r="AJ18" s="47"/>
      <c r="AK18" s="957"/>
      <c r="AL18" s="667"/>
      <c r="AM18" s="958"/>
      <c r="AN18" s="667"/>
      <c r="AO18" s="667"/>
      <c r="AP18" s="667"/>
      <c r="AQ18" s="774"/>
      <c r="AR18" s="774"/>
      <c r="AS18" s="959"/>
      <c r="AT18" s="140"/>
      <c r="AU18" s="960"/>
      <c r="AV18" s="140"/>
      <c r="AW18" s="140"/>
      <c r="AX18" s="960"/>
      <c r="AY18" s="959"/>
      <c r="AZ18" s="960"/>
      <c r="BA18" s="960"/>
      <c r="BB18" s="960"/>
      <c r="BC18" s="960"/>
      <c r="BD18" s="960"/>
      <c r="BE18" s="960"/>
      <c r="BF18" s="960"/>
    </row>
    <row r="19" spans="1:58" ht="10.5" customHeight="1">
      <c r="A19" s="1716"/>
      <c r="B19" s="807" t="s">
        <v>197</v>
      </c>
      <c r="C19" s="953">
        <v>2</v>
      </c>
      <c r="D19" s="953">
        <v>2</v>
      </c>
      <c r="E19" s="955">
        <v>0</v>
      </c>
      <c r="F19" s="953">
        <v>0</v>
      </c>
      <c r="G19" s="953">
        <v>0</v>
      </c>
      <c r="H19" s="953">
        <v>2</v>
      </c>
      <c r="I19" s="954">
        <v>1</v>
      </c>
      <c r="J19" s="954">
        <v>0</v>
      </c>
      <c r="K19" s="953">
        <v>1</v>
      </c>
      <c r="L19" s="953">
        <v>1</v>
      </c>
      <c r="M19" s="953">
        <v>0</v>
      </c>
      <c r="N19" s="956">
        <v>0</v>
      </c>
      <c r="O19" s="953">
        <v>0</v>
      </c>
      <c r="P19" s="953">
        <v>0</v>
      </c>
      <c r="Q19" s="956">
        <v>0</v>
      </c>
      <c r="R19" s="953">
        <v>0</v>
      </c>
      <c r="S19" s="953">
        <v>0</v>
      </c>
      <c r="T19" s="954">
        <v>0</v>
      </c>
      <c r="U19" s="953">
        <v>0</v>
      </c>
      <c r="V19" s="953">
        <v>0</v>
      </c>
      <c r="W19" s="953">
        <v>0</v>
      </c>
      <c r="X19" s="1717">
        <f>'[1]Tabelle_6'!L71</f>
        <v>0</v>
      </c>
      <c r="AJ19" s="47"/>
      <c r="AK19" s="47"/>
      <c r="AL19" s="128"/>
      <c r="AM19" s="962"/>
      <c r="AN19" s="128"/>
      <c r="AO19" s="128"/>
      <c r="AP19" s="128"/>
      <c r="AQ19" s="961"/>
      <c r="AR19" s="961"/>
      <c r="AS19" s="963"/>
      <c r="AT19" s="963"/>
      <c r="AU19" s="964"/>
      <c r="AV19" s="128"/>
      <c r="AW19" s="128"/>
      <c r="AX19" s="960"/>
      <c r="AY19" s="963"/>
      <c r="AZ19" s="963"/>
      <c r="BA19" s="964"/>
      <c r="BB19" s="774"/>
      <c r="BC19" s="128"/>
      <c r="BD19" s="213"/>
      <c r="BE19" s="214"/>
      <c r="BF19" s="213"/>
    </row>
    <row r="20" spans="1:58" ht="3.75" customHeight="1">
      <c r="A20" s="1707"/>
      <c r="B20" s="911"/>
      <c r="C20" s="949"/>
      <c r="D20" s="950"/>
      <c r="E20" s="951"/>
      <c r="F20" s="950"/>
      <c r="G20" s="950"/>
      <c r="H20" s="950"/>
      <c r="I20" s="952"/>
      <c r="J20" s="952"/>
      <c r="K20" s="811"/>
      <c r="L20" s="950"/>
      <c r="M20" s="950"/>
      <c r="N20" s="949"/>
      <c r="O20" s="950"/>
      <c r="P20" s="951"/>
      <c r="Q20" s="949"/>
      <c r="R20" s="953" t="s">
        <v>46</v>
      </c>
      <c r="S20" s="953" t="s">
        <v>46</v>
      </c>
      <c r="T20" s="954" t="s">
        <v>46</v>
      </c>
      <c r="U20" s="811"/>
      <c r="V20" s="950"/>
      <c r="W20" s="950"/>
      <c r="X20" s="1718"/>
      <c r="AJ20" s="47"/>
      <c r="AK20" s="47"/>
      <c r="AL20" s="47"/>
      <c r="AM20" s="48"/>
      <c r="AN20" s="128"/>
      <c r="AO20" s="140"/>
      <c r="AP20" s="140"/>
      <c r="AQ20" s="961"/>
      <c r="AR20" s="961"/>
      <c r="AS20" s="47"/>
      <c r="AT20" s="47"/>
      <c r="AU20" s="48"/>
      <c r="AV20" s="47"/>
      <c r="AW20" s="47"/>
      <c r="AX20" s="48"/>
      <c r="AY20" s="47"/>
      <c r="AZ20" s="47"/>
      <c r="BA20" s="48"/>
      <c r="BB20" s="774"/>
      <c r="BC20" s="963"/>
      <c r="BD20" s="963"/>
      <c r="BE20" s="964"/>
      <c r="BF20" s="773"/>
    </row>
    <row r="21" spans="1:58" s="98" customFormat="1" ht="10.5" customHeight="1">
      <c r="A21" s="1713" t="s">
        <v>55</v>
      </c>
      <c r="B21" s="808" t="s">
        <v>79</v>
      </c>
      <c r="C21" s="809">
        <v>25</v>
      </c>
      <c r="D21" s="810">
        <v>15</v>
      </c>
      <c r="E21" s="812">
        <v>10</v>
      </c>
      <c r="F21" s="810">
        <v>2</v>
      </c>
      <c r="G21" s="810">
        <v>7</v>
      </c>
      <c r="H21" s="810">
        <v>16</v>
      </c>
      <c r="I21" s="965">
        <v>11</v>
      </c>
      <c r="J21" s="965">
        <v>2</v>
      </c>
      <c r="K21" s="810">
        <v>15</v>
      </c>
      <c r="L21" s="810">
        <v>12</v>
      </c>
      <c r="M21" s="810">
        <v>3</v>
      </c>
      <c r="N21" s="809">
        <v>11</v>
      </c>
      <c r="O21" s="810">
        <v>8</v>
      </c>
      <c r="P21" s="812">
        <v>3</v>
      </c>
      <c r="Q21" s="949">
        <v>12</v>
      </c>
      <c r="R21" s="811">
        <v>9</v>
      </c>
      <c r="S21" s="811">
        <v>3</v>
      </c>
      <c r="T21" s="1036">
        <v>12</v>
      </c>
      <c r="U21" s="810">
        <v>0</v>
      </c>
      <c r="V21" s="810">
        <v>0</v>
      </c>
      <c r="W21" s="810">
        <v>0</v>
      </c>
      <c r="X21" s="1719">
        <f>SUM(X23:X27)</f>
        <v>0</v>
      </c>
      <c r="AJ21" s="966"/>
      <c r="AK21" s="774"/>
      <c r="AL21" s="774"/>
      <c r="AM21" s="967"/>
      <c r="AN21" s="47"/>
      <c r="AO21" s="773"/>
      <c r="AP21" s="773"/>
      <c r="AQ21" s="961"/>
      <c r="AR21" s="961"/>
      <c r="AS21" s="774"/>
      <c r="AT21" s="774"/>
      <c r="AU21" s="967"/>
      <c r="AV21" s="774"/>
      <c r="AW21" s="140"/>
      <c r="AX21" s="967"/>
      <c r="AY21" s="774"/>
      <c r="AZ21" s="774"/>
      <c r="BA21" s="967"/>
      <c r="BB21" s="774"/>
      <c r="BC21" s="774"/>
      <c r="BD21" s="774"/>
      <c r="BE21" s="967"/>
      <c r="BF21" s="773"/>
    </row>
    <row r="22" spans="1:58" ht="3.75" customHeight="1">
      <c r="A22" s="1707"/>
      <c r="B22" s="911"/>
      <c r="C22" s="949"/>
      <c r="D22" s="950"/>
      <c r="E22" s="951"/>
      <c r="F22" s="950"/>
      <c r="G22" s="950"/>
      <c r="H22" s="950"/>
      <c r="I22" s="952"/>
      <c r="J22" s="952"/>
      <c r="K22" s="811"/>
      <c r="L22" s="950"/>
      <c r="M22" s="950"/>
      <c r="N22" s="949"/>
      <c r="O22" s="950"/>
      <c r="P22" s="951"/>
      <c r="Q22" s="949"/>
      <c r="R22" s="950"/>
      <c r="S22" s="950"/>
      <c r="T22" s="952"/>
      <c r="U22" s="811"/>
      <c r="V22" s="950"/>
      <c r="W22" s="950"/>
      <c r="X22" s="1718"/>
      <c r="AJ22" s="47"/>
      <c r="AK22" s="774"/>
      <c r="AL22" s="774"/>
      <c r="AM22" s="967"/>
      <c r="AN22" s="774"/>
      <c r="AO22" s="774"/>
      <c r="AP22" s="774"/>
      <c r="AQ22" s="961"/>
      <c r="AR22" s="961"/>
      <c r="AS22" s="774"/>
      <c r="AT22" s="774"/>
      <c r="AU22" s="967"/>
      <c r="AV22" s="774"/>
      <c r="AW22" s="774"/>
      <c r="AX22" s="967"/>
      <c r="AY22" s="774"/>
      <c r="AZ22" s="774"/>
      <c r="BA22" s="967"/>
      <c r="BB22" s="774"/>
      <c r="BC22" s="774"/>
      <c r="BD22" s="774"/>
      <c r="BE22" s="967"/>
      <c r="BF22" s="773"/>
    </row>
    <row r="23" spans="1:58" ht="10.5" customHeight="1">
      <c r="A23" s="1707"/>
      <c r="B23" s="807" t="s">
        <v>193</v>
      </c>
      <c r="C23" s="953">
        <v>1</v>
      </c>
      <c r="D23" s="953">
        <v>0</v>
      </c>
      <c r="E23" s="955">
        <v>1</v>
      </c>
      <c r="F23" s="953">
        <v>0</v>
      </c>
      <c r="G23" s="953">
        <v>0</v>
      </c>
      <c r="H23" s="953">
        <v>1</v>
      </c>
      <c r="I23" s="954">
        <v>0</v>
      </c>
      <c r="J23" s="954">
        <v>0</v>
      </c>
      <c r="K23" s="956">
        <v>0</v>
      </c>
      <c r="L23" s="953">
        <v>0</v>
      </c>
      <c r="M23" s="953">
        <v>0</v>
      </c>
      <c r="N23" s="956">
        <v>0</v>
      </c>
      <c r="O23" s="953">
        <v>0</v>
      </c>
      <c r="P23" s="953">
        <v>0</v>
      </c>
      <c r="Q23" s="956">
        <v>0</v>
      </c>
      <c r="R23" s="953">
        <v>0</v>
      </c>
      <c r="S23" s="953">
        <v>0</v>
      </c>
      <c r="T23" s="954">
        <v>0</v>
      </c>
      <c r="U23" s="953">
        <v>0</v>
      </c>
      <c r="V23" s="953">
        <v>0</v>
      </c>
      <c r="W23" s="953">
        <v>0</v>
      </c>
      <c r="X23" s="1717">
        <f>'[1]Tabelle_6'!L119</f>
        <v>0</v>
      </c>
      <c r="AJ23" s="47"/>
      <c r="AK23" s="47"/>
      <c r="AL23" s="47"/>
      <c r="AM23" s="48"/>
      <c r="AN23" s="47"/>
      <c r="AO23" s="47"/>
      <c r="AP23" s="47"/>
      <c r="AQ23" s="968"/>
      <c r="AR23" s="968"/>
      <c r="AS23" s="47"/>
      <c r="AT23" s="47"/>
      <c r="AU23" s="48"/>
      <c r="AV23" s="47"/>
      <c r="AW23" s="47"/>
      <c r="AX23" s="48"/>
      <c r="AY23" s="47"/>
      <c r="AZ23" s="47"/>
      <c r="BA23" s="48"/>
      <c r="BB23" s="220"/>
      <c r="BC23" s="47"/>
      <c r="BD23" s="47"/>
      <c r="BE23" s="48"/>
      <c r="BF23" s="773"/>
    </row>
    <row r="24" spans="1:24" ht="10.5" customHeight="1">
      <c r="A24" s="1707"/>
      <c r="B24" s="807" t="s">
        <v>194</v>
      </c>
      <c r="C24" s="953">
        <v>0</v>
      </c>
      <c r="D24" s="953">
        <v>0</v>
      </c>
      <c r="E24" s="955">
        <v>0</v>
      </c>
      <c r="F24" s="953">
        <v>0</v>
      </c>
      <c r="G24" s="953">
        <v>0</v>
      </c>
      <c r="H24" s="953">
        <v>0</v>
      </c>
      <c r="I24" s="954">
        <v>0</v>
      </c>
      <c r="J24" s="954">
        <v>0</v>
      </c>
      <c r="K24" s="953">
        <v>1</v>
      </c>
      <c r="L24" s="953">
        <v>0</v>
      </c>
      <c r="M24" s="953">
        <v>1</v>
      </c>
      <c r="N24" s="956">
        <v>1</v>
      </c>
      <c r="O24" s="953">
        <v>0</v>
      </c>
      <c r="P24" s="953">
        <v>1</v>
      </c>
      <c r="Q24" s="956">
        <v>0</v>
      </c>
      <c r="R24" s="953">
        <v>0</v>
      </c>
      <c r="S24" s="953">
        <v>0</v>
      </c>
      <c r="T24" s="954">
        <v>0</v>
      </c>
      <c r="U24" s="953">
        <v>0</v>
      </c>
      <c r="V24" s="953">
        <v>0</v>
      </c>
      <c r="W24" s="953">
        <v>0</v>
      </c>
      <c r="X24" s="1717">
        <f>'[1]Tabelle_6'!L120</f>
        <v>0</v>
      </c>
    </row>
    <row r="25" spans="1:24" ht="10.5" customHeight="1">
      <c r="A25" s="1707"/>
      <c r="B25" s="807" t="s">
        <v>195</v>
      </c>
      <c r="C25" s="953">
        <v>7</v>
      </c>
      <c r="D25" s="953">
        <v>4</v>
      </c>
      <c r="E25" s="955">
        <v>3</v>
      </c>
      <c r="F25" s="953">
        <v>0</v>
      </c>
      <c r="G25" s="953">
        <v>3</v>
      </c>
      <c r="H25" s="953">
        <v>4</v>
      </c>
      <c r="I25" s="954">
        <v>3</v>
      </c>
      <c r="J25" s="954">
        <v>1</v>
      </c>
      <c r="K25" s="953">
        <v>11</v>
      </c>
      <c r="L25" s="953">
        <v>10</v>
      </c>
      <c r="M25" s="953">
        <v>1</v>
      </c>
      <c r="N25" s="956">
        <v>7</v>
      </c>
      <c r="O25" s="953">
        <v>6</v>
      </c>
      <c r="P25" s="953">
        <v>1</v>
      </c>
      <c r="Q25" s="956">
        <v>0</v>
      </c>
      <c r="R25" s="953">
        <v>0</v>
      </c>
      <c r="S25" s="953">
        <v>0</v>
      </c>
      <c r="T25" s="954">
        <v>0</v>
      </c>
      <c r="U25" s="953">
        <v>0</v>
      </c>
      <c r="V25" s="953">
        <v>0</v>
      </c>
      <c r="W25" s="953">
        <v>0</v>
      </c>
      <c r="X25" s="1717">
        <f>'[1]Tabelle_6'!L121</f>
        <v>0</v>
      </c>
    </row>
    <row r="26" spans="1:24" ht="10.5" customHeight="1">
      <c r="A26" s="1707"/>
      <c r="B26" s="846" t="s">
        <v>196</v>
      </c>
      <c r="C26" s="953">
        <v>15</v>
      </c>
      <c r="D26" s="953">
        <v>9</v>
      </c>
      <c r="E26" s="955">
        <v>6</v>
      </c>
      <c r="F26" s="953">
        <v>1</v>
      </c>
      <c r="G26" s="953">
        <v>4</v>
      </c>
      <c r="H26" s="953">
        <v>10</v>
      </c>
      <c r="I26" s="954">
        <v>6</v>
      </c>
      <c r="J26" s="954">
        <v>1</v>
      </c>
      <c r="K26" s="956">
        <v>3</v>
      </c>
      <c r="L26" s="953">
        <v>2</v>
      </c>
      <c r="M26" s="953">
        <v>1</v>
      </c>
      <c r="N26" s="956">
        <v>3</v>
      </c>
      <c r="O26" s="953">
        <v>2</v>
      </c>
      <c r="P26" s="953">
        <v>1</v>
      </c>
      <c r="Q26" s="956">
        <v>3</v>
      </c>
      <c r="R26" s="953">
        <v>3</v>
      </c>
      <c r="S26" s="953">
        <v>0</v>
      </c>
      <c r="T26" s="954">
        <v>3</v>
      </c>
      <c r="U26" s="953">
        <v>0</v>
      </c>
      <c r="V26" s="953">
        <v>0</v>
      </c>
      <c r="W26" s="953">
        <v>0</v>
      </c>
      <c r="X26" s="1717">
        <f>'[1]Tabelle_6'!L122</f>
        <v>0</v>
      </c>
    </row>
    <row r="27" spans="1:24" ht="10.5" customHeight="1">
      <c r="A27" s="1707"/>
      <c r="B27" s="846" t="s">
        <v>197</v>
      </c>
      <c r="C27" s="953">
        <v>2</v>
      </c>
      <c r="D27" s="953">
        <v>2</v>
      </c>
      <c r="E27" s="955">
        <v>0</v>
      </c>
      <c r="F27" s="953">
        <v>1</v>
      </c>
      <c r="G27" s="953">
        <v>0</v>
      </c>
      <c r="H27" s="953">
        <v>1</v>
      </c>
      <c r="I27" s="954">
        <v>2</v>
      </c>
      <c r="J27" s="954">
        <v>0</v>
      </c>
      <c r="K27" s="953">
        <v>0</v>
      </c>
      <c r="L27" s="953">
        <v>0</v>
      </c>
      <c r="M27" s="953">
        <v>0</v>
      </c>
      <c r="N27" s="956">
        <v>0</v>
      </c>
      <c r="O27" s="953">
        <v>0</v>
      </c>
      <c r="P27" s="953">
        <v>0</v>
      </c>
      <c r="Q27" s="956">
        <v>9</v>
      </c>
      <c r="R27" s="953">
        <v>6</v>
      </c>
      <c r="S27" s="953">
        <v>3</v>
      </c>
      <c r="T27" s="954">
        <v>9</v>
      </c>
      <c r="U27" s="953">
        <v>0</v>
      </c>
      <c r="V27" s="953">
        <v>0</v>
      </c>
      <c r="W27" s="953">
        <v>0</v>
      </c>
      <c r="X27" s="1717">
        <f>'[1]Tabelle_6'!L123</f>
        <v>0</v>
      </c>
    </row>
    <row r="28" spans="1:24" ht="3.75" customHeight="1">
      <c r="A28" s="1707"/>
      <c r="B28" s="911"/>
      <c r="C28" s="949"/>
      <c r="D28" s="950"/>
      <c r="E28" s="951"/>
      <c r="F28" s="950"/>
      <c r="G28" s="950"/>
      <c r="H28" s="950"/>
      <c r="I28" s="952"/>
      <c r="J28" s="952"/>
      <c r="K28" s="811"/>
      <c r="L28" s="950"/>
      <c r="M28" s="950"/>
      <c r="N28" s="949"/>
      <c r="O28" s="950"/>
      <c r="P28" s="951"/>
      <c r="Q28" s="949"/>
      <c r="R28" s="950"/>
      <c r="S28" s="950"/>
      <c r="T28" s="952"/>
      <c r="U28" s="811"/>
      <c r="V28" s="950"/>
      <c r="W28" s="950"/>
      <c r="X28" s="1718"/>
    </row>
    <row r="29" spans="1:24" s="98" customFormat="1" ht="10.5" customHeight="1">
      <c r="A29" s="1713" t="s">
        <v>56</v>
      </c>
      <c r="B29" s="808" t="s">
        <v>79</v>
      </c>
      <c r="C29" s="809">
        <v>3</v>
      </c>
      <c r="D29" s="810">
        <v>1</v>
      </c>
      <c r="E29" s="812">
        <v>2</v>
      </c>
      <c r="F29" s="810">
        <v>0</v>
      </c>
      <c r="G29" s="810">
        <v>1</v>
      </c>
      <c r="H29" s="810">
        <v>2</v>
      </c>
      <c r="I29" s="965">
        <v>1</v>
      </c>
      <c r="J29" s="954">
        <v>0</v>
      </c>
      <c r="K29" s="809">
        <v>2</v>
      </c>
      <c r="L29" s="810">
        <v>0</v>
      </c>
      <c r="M29" s="810">
        <v>2</v>
      </c>
      <c r="N29" s="809">
        <v>2</v>
      </c>
      <c r="O29" s="810">
        <v>0</v>
      </c>
      <c r="P29" s="812">
        <v>2</v>
      </c>
      <c r="Q29" s="956">
        <v>0</v>
      </c>
      <c r="R29" s="953">
        <v>0</v>
      </c>
      <c r="S29" s="953">
        <v>0</v>
      </c>
      <c r="T29" s="954">
        <v>0</v>
      </c>
      <c r="U29" s="953">
        <v>0</v>
      </c>
      <c r="V29" s="953">
        <v>0</v>
      </c>
      <c r="W29" s="953">
        <v>0</v>
      </c>
      <c r="X29" s="1717">
        <f>SUM(X31:X35)</f>
        <v>0</v>
      </c>
    </row>
    <row r="30" spans="1:24" ht="3.75" customHeight="1">
      <c r="A30" s="1707"/>
      <c r="B30" s="911"/>
      <c r="C30" s="949"/>
      <c r="D30" s="950"/>
      <c r="E30" s="951"/>
      <c r="F30" s="950"/>
      <c r="G30" s="950"/>
      <c r="H30" s="950"/>
      <c r="I30" s="952"/>
      <c r="J30" s="952"/>
      <c r="K30" s="969"/>
      <c r="L30" s="950"/>
      <c r="M30" s="950"/>
      <c r="N30" s="969"/>
      <c r="O30" s="950"/>
      <c r="P30" s="951"/>
      <c r="Q30" s="809"/>
      <c r="R30" s="950"/>
      <c r="S30" s="950"/>
      <c r="T30" s="952"/>
      <c r="U30" s="810"/>
      <c r="V30" s="950"/>
      <c r="W30" s="950"/>
      <c r="X30" s="1718"/>
    </row>
    <row r="31" spans="1:24" ht="10.5" customHeight="1">
      <c r="A31" s="1707"/>
      <c r="B31" s="846" t="s">
        <v>193</v>
      </c>
      <c r="C31" s="953">
        <v>0</v>
      </c>
      <c r="D31" s="953">
        <v>0</v>
      </c>
      <c r="E31" s="955">
        <v>0</v>
      </c>
      <c r="F31" s="953">
        <v>0</v>
      </c>
      <c r="G31" s="953">
        <v>0</v>
      </c>
      <c r="H31" s="953">
        <v>0</v>
      </c>
      <c r="I31" s="954">
        <v>0</v>
      </c>
      <c r="J31" s="954">
        <v>0</v>
      </c>
      <c r="K31" s="956">
        <v>0</v>
      </c>
      <c r="L31" s="953">
        <v>0</v>
      </c>
      <c r="M31" s="953">
        <v>0</v>
      </c>
      <c r="N31" s="956">
        <v>0</v>
      </c>
      <c r="O31" s="953">
        <v>0</v>
      </c>
      <c r="P31" s="953">
        <v>0</v>
      </c>
      <c r="Q31" s="956">
        <v>0</v>
      </c>
      <c r="R31" s="953">
        <v>0</v>
      </c>
      <c r="S31" s="953">
        <v>0</v>
      </c>
      <c r="T31" s="954">
        <v>0</v>
      </c>
      <c r="U31" s="953">
        <v>0</v>
      </c>
      <c r="V31" s="953">
        <v>0</v>
      </c>
      <c r="W31" s="953">
        <v>0</v>
      </c>
      <c r="X31" s="1717">
        <f>'[1]Tabelle_6'!L171</f>
        <v>0</v>
      </c>
    </row>
    <row r="32" spans="1:24" ht="10.5" customHeight="1">
      <c r="A32" s="1707"/>
      <c r="B32" s="807" t="s">
        <v>194</v>
      </c>
      <c r="C32" s="953">
        <v>0</v>
      </c>
      <c r="D32" s="953">
        <v>0</v>
      </c>
      <c r="E32" s="955">
        <v>0</v>
      </c>
      <c r="F32" s="953">
        <v>0</v>
      </c>
      <c r="G32" s="953">
        <v>0</v>
      </c>
      <c r="H32" s="953">
        <v>0</v>
      </c>
      <c r="I32" s="954">
        <v>0</v>
      </c>
      <c r="J32" s="954">
        <v>0</v>
      </c>
      <c r="K32" s="953">
        <v>0</v>
      </c>
      <c r="L32" s="953">
        <v>0</v>
      </c>
      <c r="M32" s="953">
        <v>0</v>
      </c>
      <c r="N32" s="956">
        <v>0</v>
      </c>
      <c r="O32" s="953">
        <v>0</v>
      </c>
      <c r="P32" s="953">
        <v>0</v>
      </c>
      <c r="Q32" s="956">
        <v>0</v>
      </c>
      <c r="R32" s="953">
        <v>0</v>
      </c>
      <c r="S32" s="953">
        <v>0</v>
      </c>
      <c r="T32" s="954">
        <v>0</v>
      </c>
      <c r="U32" s="953">
        <v>0</v>
      </c>
      <c r="V32" s="953">
        <v>0</v>
      </c>
      <c r="W32" s="953">
        <v>0</v>
      </c>
      <c r="X32" s="1717">
        <f>'[1]Tabelle_6'!L172</f>
        <v>0</v>
      </c>
    </row>
    <row r="33" spans="1:24" ht="10.5" customHeight="1">
      <c r="A33" s="1707"/>
      <c r="B33" s="846" t="s">
        <v>195</v>
      </c>
      <c r="C33" s="953">
        <v>0</v>
      </c>
      <c r="D33" s="953">
        <v>0</v>
      </c>
      <c r="E33" s="955">
        <v>0</v>
      </c>
      <c r="F33" s="953">
        <v>0</v>
      </c>
      <c r="G33" s="953">
        <v>0</v>
      </c>
      <c r="H33" s="953">
        <v>0</v>
      </c>
      <c r="I33" s="954">
        <v>0</v>
      </c>
      <c r="J33" s="954">
        <v>0</v>
      </c>
      <c r="K33" s="953">
        <v>0</v>
      </c>
      <c r="L33" s="953">
        <v>0</v>
      </c>
      <c r="M33" s="953">
        <v>0</v>
      </c>
      <c r="N33" s="956">
        <v>0</v>
      </c>
      <c r="O33" s="953">
        <v>0</v>
      </c>
      <c r="P33" s="953">
        <v>0</v>
      </c>
      <c r="Q33" s="956">
        <v>0</v>
      </c>
      <c r="R33" s="953">
        <v>0</v>
      </c>
      <c r="S33" s="953">
        <v>0</v>
      </c>
      <c r="T33" s="954">
        <v>0</v>
      </c>
      <c r="U33" s="953">
        <v>0</v>
      </c>
      <c r="V33" s="953">
        <v>0</v>
      </c>
      <c r="W33" s="953">
        <v>0</v>
      </c>
      <c r="X33" s="1717">
        <f>'[1]Tabelle_6'!L173</f>
        <v>0</v>
      </c>
    </row>
    <row r="34" spans="1:24" ht="10.5" customHeight="1">
      <c r="A34" s="1707"/>
      <c r="B34" s="807" t="s">
        <v>196</v>
      </c>
      <c r="C34" s="953">
        <v>1</v>
      </c>
      <c r="D34" s="953">
        <v>0</v>
      </c>
      <c r="E34" s="955">
        <v>1</v>
      </c>
      <c r="F34" s="953">
        <v>0</v>
      </c>
      <c r="G34" s="953">
        <v>0</v>
      </c>
      <c r="H34" s="953">
        <v>1</v>
      </c>
      <c r="I34" s="954">
        <v>0</v>
      </c>
      <c r="J34" s="954">
        <v>0</v>
      </c>
      <c r="K34" s="956">
        <v>2</v>
      </c>
      <c r="L34" s="953">
        <v>0</v>
      </c>
      <c r="M34" s="953">
        <v>2</v>
      </c>
      <c r="N34" s="956">
        <v>2</v>
      </c>
      <c r="O34" s="953">
        <v>0</v>
      </c>
      <c r="P34" s="953">
        <v>2</v>
      </c>
      <c r="Q34" s="956">
        <v>0</v>
      </c>
      <c r="R34" s="953">
        <v>0</v>
      </c>
      <c r="S34" s="953">
        <v>0</v>
      </c>
      <c r="T34" s="954">
        <v>0</v>
      </c>
      <c r="U34" s="953">
        <v>0</v>
      </c>
      <c r="V34" s="953">
        <v>0</v>
      </c>
      <c r="W34" s="953">
        <v>0</v>
      </c>
      <c r="X34" s="1717">
        <f>'[1]Tabelle_6'!L174</f>
        <v>0</v>
      </c>
    </row>
    <row r="35" spans="1:24" ht="10.5" customHeight="1">
      <c r="A35" s="1707"/>
      <c r="B35" s="807" t="s">
        <v>197</v>
      </c>
      <c r="C35" s="953">
        <v>2</v>
      </c>
      <c r="D35" s="953">
        <v>1</v>
      </c>
      <c r="E35" s="955">
        <v>1</v>
      </c>
      <c r="F35" s="953">
        <v>0</v>
      </c>
      <c r="G35" s="953">
        <v>1</v>
      </c>
      <c r="H35" s="953">
        <v>1</v>
      </c>
      <c r="I35" s="954">
        <v>1</v>
      </c>
      <c r="J35" s="954">
        <v>0</v>
      </c>
      <c r="K35" s="953">
        <v>0</v>
      </c>
      <c r="L35" s="953">
        <v>0</v>
      </c>
      <c r="M35" s="953">
        <v>0</v>
      </c>
      <c r="N35" s="956">
        <v>0</v>
      </c>
      <c r="O35" s="953">
        <v>0</v>
      </c>
      <c r="P35" s="953">
        <v>0</v>
      </c>
      <c r="Q35" s="956">
        <v>0</v>
      </c>
      <c r="R35" s="953">
        <v>0</v>
      </c>
      <c r="S35" s="953">
        <v>0</v>
      </c>
      <c r="T35" s="954">
        <v>0</v>
      </c>
      <c r="U35" s="953">
        <v>0</v>
      </c>
      <c r="V35" s="953">
        <v>0</v>
      </c>
      <c r="W35" s="953">
        <v>0</v>
      </c>
      <c r="X35" s="1717">
        <f>'[1]Tabelle_6'!L175</f>
        <v>0</v>
      </c>
    </row>
    <row r="36" spans="1:24" ht="3.75" customHeight="1">
      <c r="A36" s="1707"/>
      <c r="B36" s="911"/>
      <c r="C36" s="949"/>
      <c r="D36" s="950"/>
      <c r="E36" s="951"/>
      <c r="F36" s="950"/>
      <c r="G36" s="950"/>
      <c r="H36" s="950"/>
      <c r="I36" s="952"/>
      <c r="J36" s="954"/>
      <c r="K36" s="949"/>
      <c r="L36" s="950"/>
      <c r="M36" s="950"/>
      <c r="N36" s="949"/>
      <c r="O36" s="950"/>
      <c r="P36" s="951"/>
      <c r="Q36" s="809" t="s">
        <v>46</v>
      </c>
      <c r="R36" s="950"/>
      <c r="S36" s="950"/>
      <c r="T36" s="952"/>
      <c r="U36" s="811"/>
      <c r="V36" s="950"/>
      <c r="W36" s="950"/>
      <c r="X36" s="1718"/>
    </row>
    <row r="37" spans="1:24" s="98" customFormat="1" ht="10.5" customHeight="1">
      <c r="A37" s="1713" t="s">
        <v>57</v>
      </c>
      <c r="B37" s="808" t="s">
        <v>79</v>
      </c>
      <c r="C37" s="809">
        <v>287</v>
      </c>
      <c r="D37" s="810">
        <v>152</v>
      </c>
      <c r="E37" s="812">
        <v>135</v>
      </c>
      <c r="F37" s="810">
        <v>114</v>
      </c>
      <c r="G37" s="810">
        <v>77</v>
      </c>
      <c r="H37" s="810">
        <v>96</v>
      </c>
      <c r="I37" s="965">
        <v>120</v>
      </c>
      <c r="J37" s="965">
        <v>13</v>
      </c>
      <c r="K37" s="809">
        <v>102</v>
      </c>
      <c r="L37" s="810">
        <v>47</v>
      </c>
      <c r="M37" s="810">
        <v>55</v>
      </c>
      <c r="N37" s="809">
        <v>65</v>
      </c>
      <c r="O37" s="810">
        <v>30</v>
      </c>
      <c r="P37" s="812">
        <v>35</v>
      </c>
      <c r="Q37" s="949">
        <v>1</v>
      </c>
      <c r="R37" s="811">
        <v>1</v>
      </c>
      <c r="S37" s="811">
        <v>0</v>
      </c>
      <c r="T37" s="965">
        <v>1</v>
      </c>
      <c r="U37" s="810">
        <v>0</v>
      </c>
      <c r="V37" s="810">
        <v>0</v>
      </c>
      <c r="W37" s="810">
        <v>0</v>
      </c>
      <c r="X37" s="1719">
        <f>SUM(X39:X43)</f>
        <v>0</v>
      </c>
    </row>
    <row r="38" spans="1:24" ht="3.75" customHeight="1">
      <c r="A38" s="1709"/>
      <c r="B38" s="911"/>
      <c r="C38" s="809"/>
      <c r="D38" s="970"/>
      <c r="E38" s="971"/>
      <c r="F38" s="970"/>
      <c r="G38" s="970"/>
      <c r="H38" s="970"/>
      <c r="I38" s="972"/>
      <c r="J38" s="972"/>
      <c r="K38" s="949"/>
      <c r="L38" s="950"/>
      <c r="M38" s="950"/>
      <c r="N38" s="949"/>
      <c r="O38" s="950"/>
      <c r="P38" s="951"/>
      <c r="Q38" s="949"/>
      <c r="R38" s="950"/>
      <c r="S38" s="950"/>
      <c r="T38" s="952"/>
      <c r="U38" s="811"/>
      <c r="V38" s="950"/>
      <c r="W38" s="950"/>
      <c r="X38" s="1718"/>
    </row>
    <row r="39" spans="1:24" ht="10.5" customHeight="1">
      <c r="A39" s="1709"/>
      <c r="B39" s="807" t="s">
        <v>193</v>
      </c>
      <c r="C39" s="953">
        <v>201</v>
      </c>
      <c r="D39" s="953">
        <v>108</v>
      </c>
      <c r="E39" s="955">
        <v>93</v>
      </c>
      <c r="F39" s="953">
        <v>79</v>
      </c>
      <c r="G39" s="953">
        <v>48</v>
      </c>
      <c r="H39" s="953">
        <v>74</v>
      </c>
      <c r="I39" s="954">
        <v>81</v>
      </c>
      <c r="J39" s="954">
        <v>9</v>
      </c>
      <c r="K39" s="956">
        <v>77</v>
      </c>
      <c r="L39" s="953">
        <v>32</v>
      </c>
      <c r="M39" s="953">
        <v>45</v>
      </c>
      <c r="N39" s="956">
        <v>48</v>
      </c>
      <c r="O39" s="953">
        <v>19</v>
      </c>
      <c r="P39" s="953">
        <v>29</v>
      </c>
      <c r="Q39" s="956">
        <v>0</v>
      </c>
      <c r="R39" s="953">
        <v>0</v>
      </c>
      <c r="S39" s="953">
        <v>0</v>
      </c>
      <c r="T39" s="954">
        <v>0</v>
      </c>
      <c r="U39" s="953">
        <v>0</v>
      </c>
      <c r="V39" s="953">
        <v>0</v>
      </c>
      <c r="W39" s="953">
        <v>0</v>
      </c>
      <c r="X39" s="1717">
        <f>'[1]Tabelle_6'!L223</f>
        <v>0</v>
      </c>
    </row>
    <row r="40" spans="1:24" ht="10.5" customHeight="1">
      <c r="A40" s="1709"/>
      <c r="B40" s="807" t="s">
        <v>194</v>
      </c>
      <c r="C40" s="953">
        <v>46</v>
      </c>
      <c r="D40" s="953">
        <v>24</v>
      </c>
      <c r="E40" s="955">
        <v>22</v>
      </c>
      <c r="F40" s="953">
        <v>19</v>
      </c>
      <c r="G40" s="953">
        <v>17</v>
      </c>
      <c r="H40" s="953">
        <v>10</v>
      </c>
      <c r="I40" s="954">
        <v>20</v>
      </c>
      <c r="J40" s="954">
        <v>3</v>
      </c>
      <c r="K40" s="953">
        <v>14</v>
      </c>
      <c r="L40" s="953">
        <v>7</v>
      </c>
      <c r="M40" s="953">
        <v>7</v>
      </c>
      <c r="N40" s="956">
        <v>8</v>
      </c>
      <c r="O40" s="953">
        <v>4</v>
      </c>
      <c r="P40" s="953">
        <v>4</v>
      </c>
      <c r="Q40" s="956">
        <v>0</v>
      </c>
      <c r="R40" s="953">
        <v>0</v>
      </c>
      <c r="S40" s="953">
        <v>0</v>
      </c>
      <c r="T40" s="954">
        <v>0</v>
      </c>
      <c r="U40" s="953">
        <v>0</v>
      </c>
      <c r="V40" s="953">
        <v>0</v>
      </c>
      <c r="W40" s="953">
        <v>0</v>
      </c>
      <c r="X40" s="1717">
        <f>'[1]Tabelle_6'!L224</f>
        <v>0</v>
      </c>
    </row>
    <row r="41" spans="1:24" ht="10.5" customHeight="1">
      <c r="A41" s="1709"/>
      <c r="B41" s="807" t="s">
        <v>195</v>
      </c>
      <c r="C41" s="953">
        <v>24</v>
      </c>
      <c r="D41" s="953">
        <v>14</v>
      </c>
      <c r="E41" s="955">
        <v>10</v>
      </c>
      <c r="F41" s="953">
        <v>11</v>
      </c>
      <c r="G41" s="953">
        <v>8</v>
      </c>
      <c r="H41" s="953">
        <v>5</v>
      </c>
      <c r="I41" s="954">
        <v>13</v>
      </c>
      <c r="J41" s="954">
        <v>1</v>
      </c>
      <c r="K41" s="953">
        <v>4</v>
      </c>
      <c r="L41" s="953">
        <v>3</v>
      </c>
      <c r="M41" s="953">
        <v>1</v>
      </c>
      <c r="N41" s="956">
        <v>4</v>
      </c>
      <c r="O41" s="953">
        <v>3</v>
      </c>
      <c r="P41" s="953">
        <v>1</v>
      </c>
      <c r="Q41" s="956">
        <v>0</v>
      </c>
      <c r="R41" s="953">
        <v>0</v>
      </c>
      <c r="S41" s="953">
        <v>0</v>
      </c>
      <c r="T41" s="954">
        <v>0</v>
      </c>
      <c r="U41" s="953">
        <v>0</v>
      </c>
      <c r="V41" s="953">
        <v>0</v>
      </c>
      <c r="W41" s="953">
        <v>0</v>
      </c>
      <c r="X41" s="1717">
        <f>'[1]Tabelle_6'!L225</f>
        <v>0</v>
      </c>
    </row>
    <row r="42" spans="1:24" ht="10.5" customHeight="1">
      <c r="A42" s="1709"/>
      <c r="B42" s="807" t="s">
        <v>196</v>
      </c>
      <c r="C42" s="953">
        <v>12</v>
      </c>
      <c r="D42" s="953">
        <v>4</v>
      </c>
      <c r="E42" s="955">
        <v>8</v>
      </c>
      <c r="F42" s="953">
        <v>4</v>
      </c>
      <c r="G42" s="953">
        <v>3</v>
      </c>
      <c r="H42" s="953">
        <v>5</v>
      </c>
      <c r="I42" s="954">
        <v>4</v>
      </c>
      <c r="J42" s="954">
        <v>0</v>
      </c>
      <c r="K42" s="956">
        <v>5</v>
      </c>
      <c r="L42" s="953">
        <v>4</v>
      </c>
      <c r="M42" s="953">
        <v>1</v>
      </c>
      <c r="N42" s="956">
        <v>5</v>
      </c>
      <c r="O42" s="953">
        <v>4</v>
      </c>
      <c r="P42" s="953">
        <v>1</v>
      </c>
      <c r="Q42" s="956">
        <v>0</v>
      </c>
      <c r="R42" s="953">
        <v>0</v>
      </c>
      <c r="S42" s="953">
        <v>0</v>
      </c>
      <c r="T42" s="954">
        <v>0</v>
      </c>
      <c r="U42" s="953">
        <v>0</v>
      </c>
      <c r="V42" s="953">
        <v>0</v>
      </c>
      <c r="W42" s="953">
        <v>0</v>
      </c>
      <c r="X42" s="1717">
        <f>'[1]Tabelle_6'!L226</f>
        <v>0</v>
      </c>
    </row>
    <row r="43" spans="1:24" ht="10.5" customHeight="1">
      <c r="A43" s="1709"/>
      <c r="B43" s="807" t="s">
        <v>197</v>
      </c>
      <c r="C43" s="953">
        <v>4</v>
      </c>
      <c r="D43" s="953">
        <v>2</v>
      </c>
      <c r="E43" s="955">
        <v>2</v>
      </c>
      <c r="F43" s="953">
        <v>1</v>
      </c>
      <c r="G43" s="953">
        <v>1</v>
      </c>
      <c r="H43" s="953">
        <v>2</v>
      </c>
      <c r="I43" s="954">
        <v>2</v>
      </c>
      <c r="J43" s="954">
        <v>0</v>
      </c>
      <c r="K43" s="953">
        <v>2</v>
      </c>
      <c r="L43" s="953">
        <v>1</v>
      </c>
      <c r="M43" s="953">
        <v>1</v>
      </c>
      <c r="N43" s="956">
        <v>0</v>
      </c>
      <c r="O43" s="953">
        <v>0</v>
      </c>
      <c r="P43" s="953">
        <v>0</v>
      </c>
      <c r="Q43" s="956">
        <v>1</v>
      </c>
      <c r="R43" s="953">
        <v>1</v>
      </c>
      <c r="S43" s="953">
        <v>0</v>
      </c>
      <c r="T43" s="954">
        <v>1</v>
      </c>
      <c r="U43" s="953">
        <v>0</v>
      </c>
      <c r="V43" s="953">
        <v>0</v>
      </c>
      <c r="W43" s="953">
        <v>0</v>
      </c>
      <c r="X43" s="1717">
        <f>'[1]Tabelle_6'!L227</f>
        <v>0</v>
      </c>
    </row>
    <row r="44" spans="1:24" ht="3.75" customHeight="1">
      <c r="A44" s="1707"/>
      <c r="B44" s="911"/>
      <c r="C44" s="949"/>
      <c r="D44" s="950"/>
      <c r="E44" s="951"/>
      <c r="F44" s="950"/>
      <c r="G44" s="950"/>
      <c r="H44" s="950"/>
      <c r="I44" s="952"/>
      <c r="J44" s="952"/>
      <c r="K44" s="811"/>
      <c r="L44" s="950"/>
      <c r="M44" s="950"/>
      <c r="N44" s="949"/>
      <c r="O44" s="950"/>
      <c r="P44" s="951"/>
      <c r="Q44" s="949"/>
      <c r="R44" s="950"/>
      <c r="S44" s="950"/>
      <c r="T44" s="952"/>
      <c r="U44" s="811"/>
      <c r="V44" s="950"/>
      <c r="W44" s="950"/>
      <c r="X44" s="1718"/>
    </row>
    <row r="45" spans="1:24" s="98" customFormat="1" ht="10.5" customHeight="1">
      <c r="A45" s="1713" t="s">
        <v>58</v>
      </c>
      <c r="B45" s="830" t="s">
        <v>79</v>
      </c>
      <c r="C45" s="953">
        <v>0</v>
      </c>
      <c r="D45" s="953">
        <v>0</v>
      </c>
      <c r="E45" s="955">
        <v>0</v>
      </c>
      <c r="F45" s="953">
        <v>0</v>
      </c>
      <c r="G45" s="953">
        <v>0</v>
      </c>
      <c r="H45" s="953">
        <v>0</v>
      </c>
      <c r="I45" s="954">
        <v>0</v>
      </c>
      <c r="J45" s="954">
        <v>0</v>
      </c>
      <c r="K45" s="953">
        <v>0</v>
      </c>
      <c r="L45" s="953">
        <v>0</v>
      </c>
      <c r="M45" s="953">
        <v>0</v>
      </c>
      <c r="N45" s="956">
        <v>0</v>
      </c>
      <c r="O45" s="953">
        <v>0</v>
      </c>
      <c r="P45" s="955">
        <v>0</v>
      </c>
      <c r="Q45" s="956">
        <v>0</v>
      </c>
      <c r="R45" s="953">
        <v>0</v>
      </c>
      <c r="S45" s="953">
        <v>0</v>
      </c>
      <c r="T45" s="954">
        <v>0</v>
      </c>
      <c r="U45" s="953">
        <v>0</v>
      </c>
      <c r="V45" s="953">
        <v>0</v>
      </c>
      <c r="W45" s="953">
        <v>0</v>
      </c>
      <c r="X45" s="1717">
        <v>0</v>
      </c>
    </row>
    <row r="46" spans="1:24" ht="3.75" customHeight="1">
      <c r="A46" s="1709"/>
      <c r="B46" s="911"/>
      <c r="C46" s="809"/>
      <c r="D46" s="970"/>
      <c r="E46" s="971"/>
      <c r="F46" s="970"/>
      <c r="G46" s="970"/>
      <c r="H46" s="970"/>
      <c r="I46" s="972"/>
      <c r="J46" s="972"/>
      <c r="K46" s="810"/>
      <c r="L46" s="950"/>
      <c r="M46" s="950"/>
      <c r="N46" s="809"/>
      <c r="O46" s="950"/>
      <c r="P46" s="951"/>
      <c r="Q46" s="949"/>
      <c r="R46" s="950"/>
      <c r="S46" s="950"/>
      <c r="T46" s="972"/>
      <c r="U46" s="810"/>
      <c r="V46" s="950"/>
      <c r="W46" s="950"/>
      <c r="X46" s="1720"/>
    </row>
    <row r="47" spans="1:24" ht="10.5" customHeight="1">
      <c r="A47" s="1709"/>
      <c r="B47" s="807" t="s">
        <v>193</v>
      </c>
      <c r="C47" s="953">
        <v>0</v>
      </c>
      <c r="D47" s="953">
        <v>0</v>
      </c>
      <c r="E47" s="955">
        <v>0</v>
      </c>
      <c r="F47" s="953">
        <v>0</v>
      </c>
      <c r="G47" s="953">
        <v>0</v>
      </c>
      <c r="H47" s="953">
        <v>0</v>
      </c>
      <c r="I47" s="954">
        <v>0</v>
      </c>
      <c r="J47" s="954">
        <v>0</v>
      </c>
      <c r="K47" s="956">
        <v>0</v>
      </c>
      <c r="L47" s="953">
        <v>0</v>
      </c>
      <c r="M47" s="953">
        <v>0</v>
      </c>
      <c r="N47" s="956">
        <v>0</v>
      </c>
      <c r="O47" s="953">
        <v>0</v>
      </c>
      <c r="P47" s="953">
        <v>0</v>
      </c>
      <c r="Q47" s="956">
        <v>0</v>
      </c>
      <c r="R47" s="953">
        <v>0</v>
      </c>
      <c r="S47" s="953">
        <v>0</v>
      </c>
      <c r="T47" s="954">
        <v>0</v>
      </c>
      <c r="U47" s="953">
        <v>0</v>
      </c>
      <c r="V47" s="953">
        <v>0</v>
      </c>
      <c r="W47" s="953">
        <v>0</v>
      </c>
      <c r="X47" s="1717">
        <f>'[1]Tabelle_6'!L275</f>
        <v>0</v>
      </c>
    </row>
    <row r="48" spans="1:24" ht="10.5" customHeight="1">
      <c r="A48" s="1709"/>
      <c r="B48" s="807" t="s">
        <v>194</v>
      </c>
      <c r="C48" s="953">
        <v>0</v>
      </c>
      <c r="D48" s="953">
        <v>0</v>
      </c>
      <c r="E48" s="955">
        <v>0</v>
      </c>
      <c r="F48" s="953">
        <v>0</v>
      </c>
      <c r="G48" s="953">
        <v>0</v>
      </c>
      <c r="H48" s="953">
        <v>0</v>
      </c>
      <c r="I48" s="954">
        <v>0</v>
      </c>
      <c r="J48" s="954">
        <v>0</v>
      </c>
      <c r="K48" s="953">
        <v>0</v>
      </c>
      <c r="L48" s="953">
        <v>0</v>
      </c>
      <c r="M48" s="953">
        <v>0</v>
      </c>
      <c r="N48" s="956">
        <v>0</v>
      </c>
      <c r="O48" s="953">
        <v>0</v>
      </c>
      <c r="P48" s="953">
        <v>0</v>
      </c>
      <c r="Q48" s="956">
        <v>0</v>
      </c>
      <c r="R48" s="953">
        <v>0</v>
      </c>
      <c r="S48" s="953">
        <v>0</v>
      </c>
      <c r="T48" s="954">
        <v>0</v>
      </c>
      <c r="U48" s="953">
        <v>0</v>
      </c>
      <c r="V48" s="953">
        <v>0</v>
      </c>
      <c r="W48" s="953">
        <v>0</v>
      </c>
      <c r="X48" s="1717">
        <f>'[1]Tabelle_6'!L276</f>
        <v>0</v>
      </c>
    </row>
    <row r="49" spans="1:24" ht="10.5" customHeight="1">
      <c r="A49" s="1709"/>
      <c r="B49" s="807" t="s">
        <v>195</v>
      </c>
      <c r="C49" s="953">
        <v>0</v>
      </c>
      <c r="D49" s="953">
        <v>0</v>
      </c>
      <c r="E49" s="955">
        <v>0</v>
      </c>
      <c r="F49" s="953">
        <v>0</v>
      </c>
      <c r="G49" s="953">
        <v>0</v>
      </c>
      <c r="H49" s="953">
        <v>0</v>
      </c>
      <c r="I49" s="954">
        <v>0</v>
      </c>
      <c r="J49" s="954">
        <v>0</v>
      </c>
      <c r="K49" s="953">
        <v>0</v>
      </c>
      <c r="L49" s="953">
        <v>0</v>
      </c>
      <c r="M49" s="953">
        <v>0</v>
      </c>
      <c r="N49" s="956">
        <v>0</v>
      </c>
      <c r="O49" s="953">
        <v>0</v>
      </c>
      <c r="P49" s="953">
        <v>0</v>
      </c>
      <c r="Q49" s="956">
        <v>0</v>
      </c>
      <c r="R49" s="953">
        <v>0</v>
      </c>
      <c r="S49" s="953">
        <v>0</v>
      </c>
      <c r="T49" s="954">
        <v>0</v>
      </c>
      <c r="U49" s="953">
        <v>0</v>
      </c>
      <c r="V49" s="953">
        <v>0</v>
      </c>
      <c r="W49" s="953">
        <v>0</v>
      </c>
      <c r="X49" s="1717">
        <f>'[1]Tabelle_6'!L277</f>
        <v>0</v>
      </c>
    </row>
    <row r="50" spans="1:24" ht="10.5" customHeight="1">
      <c r="A50" s="1709"/>
      <c r="B50" s="807" t="s">
        <v>196</v>
      </c>
      <c r="C50" s="953">
        <v>0</v>
      </c>
      <c r="D50" s="953">
        <v>0</v>
      </c>
      <c r="E50" s="955">
        <v>0</v>
      </c>
      <c r="F50" s="953">
        <v>0</v>
      </c>
      <c r="G50" s="953">
        <v>0</v>
      </c>
      <c r="H50" s="953">
        <v>0</v>
      </c>
      <c r="I50" s="954">
        <v>0</v>
      </c>
      <c r="J50" s="954">
        <v>0</v>
      </c>
      <c r="K50" s="956">
        <v>0</v>
      </c>
      <c r="L50" s="953">
        <v>0</v>
      </c>
      <c r="M50" s="953">
        <v>0</v>
      </c>
      <c r="N50" s="956">
        <v>0</v>
      </c>
      <c r="O50" s="953">
        <v>0</v>
      </c>
      <c r="P50" s="953">
        <v>0</v>
      </c>
      <c r="Q50" s="956">
        <v>0</v>
      </c>
      <c r="R50" s="953">
        <v>0</v>
      </c>
      <c r="S50" s="953">
        <v>0</v>
      </c>
      <c r="T50" s="954">
        <v>0</v>
      </c>
      <c r="U50" s="953">
        <v>0</v>
      </c>
      <c r="V50" s="953">
        <v>0</v>
      </c>
      <c r="W50" s="953">
        <v>0</v>
      </c>
      <c r="X50" s="1717">
        <f>'[1]Tabelle_6'!L278</f>
        <v>0</v>
      </c>
    </row>
    <row r="51" spans="1:24" ht="10.5" customHeight="1">
      <c r="A51" s="1707"/>
      <c r="B51" s="807" t="s">
        <v>197</v>
      </c>
      <c r="C51" s="953">
        <v>0</v>
      </c>
      <c r="D51" s="953">
        <v>0</v>
      </c>
      <c r="E51" s="955">
        <v>0</v>
      </c>
      <c r="F51" s="953">
        <v>0</v>
      </c>
      <c r="G51" s="953">
        <v>0</v>
      </c>
      <c r="H51" s="953">
        <v>0</v>
      </c>
      <c r="I51" s="954">
        <v>0</v>
      </c>
      <c r="J51" s="954">
        <v>0</v>
      </c>
      <c r="K51" s="953">
        <v>0</v>
      </c>
      <c r="L51" s="953">
        <v>0</v>
      </c>
      <c r="M51" s="953">
        <v>0</v>
      </c>
      <c r="N51" s="956">
        <v>0</v>
      </c>
      <c r="O51" s="953">
        <v>0</v>
      </c>
      <c r="P51" s="953">
        <v>0</v>
      </c>
      <c r="Q51" s="956">
        <v>0</v>
      </c>
      <c r="R51" s="953">
        <v>0</v>
      </c>
      <c r="S51" s="953">
        <v>0</v>
      </c>
      <c r="T51" s="954">
        <v>0</v>
      </c>
      <c r="U51" s="953">
        <v>0</v>
      </c>
      <c r="V51" s="953">
        <v>0</v>
      </c>
      <c r="W51" s="953">
        <v>0</v>
      </c>
      <c r="X51" s="1717">
        <f>'[1]Tabelle_6'!L279</f>
        <v>0</v>
      </c>
    </row>
    <row r="52" spans="1:24" ht="3.75" customHeight="1" thickBot="1">
      <c r="A52" s="1721"/>
      <c r="B52" s="1722"/>
      <c r="C52" s="1723"/>
      <c r="D52" s="1724"/>
      <c r="E52" s="1725"/>
      <c r="F52" s="1724"/>
      <c r="G52" s="1724"/>
      <c r="H52" s="1725"/>
      <c r="I52" s="1725"/>
      <c r="J52" s="1726"/>
      <c r="K52" s="1724"/>
      <c r="L52" s="1724"/>
      <c r="M52" s="1727"/>
      <c r="N52" s="1723"/>
      <c r="O52" s="1724"/>
      <c r="P52" s="1725"/>
      <c r="Q52" s="2262"/>
      <c r="R52" s="1724"/>
      <c r="S52" s="1727"/>
      <c r="T52" s="1726"/>
      <c r="U52" s="1727"/>
      <c r="V52" s="1724"/>
      <c r="W52" s="1724"/>
      <c r="X52" s="1728"/>
    </row>
    <row r="53" spans="1:24" ht="10.5" customHeight="1">
      <c r="A53" s="944"/>
      <c r="B53" s="902"/>
      <c r="C53" s="950"/>
      <c r="D53" s="950"/>
      <c r="E53" s="811"/>
      <c r="F53" s="950"/>
      <c r="G53" s="950"/>
      <c r="H53" s="950"/>
      <c r="I53" s="950"/>
      <c r="J53" s="950"/>
      <c r="K53" s="950"/>
      <c r="L53" s="950"/>
      <c r="M53" s="811"/>
      <c r="N53" s="950"/>
      <c r="O53" s="950"/>
      <c r="P53" s="811"/>
      <c r="Q53" s="950"/>
      <c r="R53" s="950"/>
      <c r="S53" s="811"/>
      <c r="T53" s="950"/>
      <c r="U53" s="950"/>
      <c r="V53" s="950"/>
      <c r="W53" s="811"/>
      <c r="X53" s="950" t="s">
        <v>219</v>
      </c>
    </row>
    <row r="54" spans="1:24" s="901" customFormat="1" ht="10.5" customHeight="1">
      <c r="A54" s="975"/>
      <c r="B54" s="976" t="s">
        <v>382</v>
      </c>
      <c r="C54" s="896"/>
      <c r="D54" s="896"/>
      <c r="E54" s="897"/>
      <c r="F54" s="896"/>
      <c r="G54" s="896"/>
      <c r="H54" s="896"/>
      <c r="I54" s="896"/>
      <c r="J54" s="2617" t="s">
        <v>360</v>
      </c>
      <c r="K54" s="2617"/>
      <c r="L54" s="2617"/>
      <c r="M54" s="2617"/>
      <c r="N54" s="2617"/>
      <c r="O54" s="896"/>
      <c r="P54" s="897"/>
      <c r="Q54" s="896"/>
      <c r="R54" s="896"/>
      <c r="S54" s="897"/>
      <c r="T54" s="896"/>
      <c r="U54" s="896"/>
      <c r="V54" s="896"/>
      <c r="W54" s="897"/>
      <c r="X54" s="900" t="str">
        <f>'A. Ausbildungsverh. Landwirt'!$W$3</f>
        <v>Mai 2007</v>
      </c>
    </row>
    <row r="55" spans="2:24" ht="10.5" customHeight="1">
      <c r="B55" s="978"/>
      <c r="C55" s="903"/>
      <c r="D55" s="903"/>
      <c r="E55" s="904"/>
      <c r="F55" s="903"/>
      <c r="G55" s="903"/>
      <c r="H55" s="903"/>
      <c r="I55" s="903"/>
      <c r="K55" s="898"/>
      <c r="L55" s="903"/>
      <c r="M55" s="904"/>
      <c r="N55" s="903"/>
      <c r="O55" s="903"/>
      <c r="P55" s="904"/>
      <c r="Q55" s="903"/>
      <c r="R55" s="903"/>
      <c r="S55" s="904"/>
      <c r="T55" s="903"/>
      <c r="U55" s="903"/>
      <c r="V55" s="903"/>
      <c r="W55" s="904"/>
      <c r="X55" s="903"/>
    </row>
    <row r="56" spans="1:24" ht="10.5" customHeight="1" thickBot="1">
      <c r="A56" s="979"/>
      <c r="B56" s="904"/>
      <c r="C56" s="950"/>
      <c r="D56" s="950"/>
      <c r="E56" s="811"/>
      <c r="F56" s="950"/>
      <c r="G56" s="950"/>
      <c r="H56" s="950"/>
      <c r="I56" s="950"/>
      <c r="J56" s="950"/>
      <c r="K56" s="950"/>
      <c r="L56" s="950"/>
      <c r="M56" s="811"/>
      <c r="N56" s="950"/>
      <c r="O56" s="950"/>
      <c r="P56" s="811"/>
      <c r="Q56" s="950"/>
      <c r="R56" s="950"/>
      <c r="S56" s="811"/>
      <c r="T56" s="950"/>
      <c r="U56" s="950"/>
      <c r="V56" s="950"/>
      <c r="W56" s="811"/>
      <c r="X56" s="950"/>
    </row>
    <row r="57" spans="1:24" s="980" customFormat="1" ht="15" customHeight="1">
      <c r="A57" s="1979"/>
      <c r="B57" s="1980"/>
      <c r="C57" s="2618" t="str">
        <f>$C$7</f>
        <v>Auszubildende am 31.12.2006</v>
      </c>
      <c r="D57" s="2619"/>
      <c r="E57" s="2619"/>
      <c r="F57" s="2619"/>
      <c r="G57" s="2619"/>
      <c r="H57" s="2619"/>
      <c r="I57" s="1971" t="s">
        <v>1</v>
      </c>
      <c r="J57" s="1989" t="s">
        <v>2</v>
      </c>
      <c r="K57" s="1705" t="str">
        <f>K7</f>
        <v>Teilnehmer an Abschlussprüfungen </v>
      </c>
      <c r="L57" s="1704"/>
      <c r="M57" s="1704"/>
      <c r="N57" s="1990"/>
      <c r="O57" s="1704"/>
      <c r="P57" s="1981"/>
      <c r="Q57" s="1702" t="s">
        <v>0</v>
      </c>
      <c r="R57" s="1704"/>
      <c r="S57" s="1704"/>
      <c r="T57" s="1704"/>
      <c r="U57" s="1704"/>
      <c r="V57" s="1704"/>
      <c r="W57" s="1704"/>
      <c r="X57" s="1982"/>
    </row>
    <row r="58" spans="1:24" s="980" customFormat="1" ht="10.5" customHeight="1">
      <c r="A58" s="1707"/>
      <c r="B58" s="911"/>
      <c r="C58" s="940"/>
      <c r="D58" s="913"/>
      <c r="E58" s="914"/>
      <c r="F58" s="915" t="s">
        <v>51</v>
      </c>
      <c r="G58" s="916"/>
      <c r="H58" s="916"/>
      <c r="I58" s="927" t="s">
        <v>5</v>
      </c>
      <c r="J58" s="978" t="s">
        <v>6</v>
      </c>
      <c r="K58" s="1973"/>
      <c r="L58" s="1983"/>
      <c r="M58" s="1973"/>
      <c r="N58" s="1984"/>
      <c r="O58" s="926"/>
      <c r="P58" s="923"/>
      <c r="Q58" s="1973"/>
      <c r="R58" s="1974"/>
      <c r="S58" s="1973"/>
      <c r="T58" s="925" t="s">
        <v>8</v>
      </c>
      <c r="U58" s="908" t="s">
        <v>72</v>
      </c>
      <c r="V58" s="922"/>
      <c r="W58" s="926"/>
      <c r="X58" s="1708"/>
    </row>
    <row r="59" spans="1:24" s="980" customFormat="1" ht="10.5" customHeight="1">
      <c r="A59" s="1716"/>
      <c r="B59" s="925" t="s">
        <v>12</v>
      </c>
      <c r="C59" s="928"/>
      <c r="D59" s="929"/>
      <c r="E59" s="930"/>
      <c r="F59" s="931" t="s">
        <v>52</v>
      </c>
      <c r="G59" s="932"/>
      <c r="H59" s="932"/>
      <c r="I59" s="927" t="s">
        <v>12</v>
      </c>
      <c r="J59" s="978" t="s">
        <v>12</v>
      </c>
      <c r="K59" s="930"/>
      <c r="L59" s="1985"/>
      <c r="M59" s="930"/>
      <c r="N59" s="918" t="s">
        <v>3</v>
      </c>
      <c r="O59" s="903"/>
      <c r="P59" s="1986"/>
      <c r="Q59" s="930"/>
      <c r="R59" s="866"/>
      <c r="S59" s="930"/>
      <c r="T59" s="925" t="s">
        <v>13</v>
      </c>
      <c r="U59" s="918" t="s">
        <v>73</v>
      </c>
      <c r="V59" s="915"/>
      <c r="W59" s="916"/>
      <c r="X59" s="1710"/>
    </row>
    <row r="60" spans="1:24" s="980" customFormat="1" ht="10.5" customHeight="1">
      <c r="A60" s="1709" t="s">
        <v>53</v>
      </c>
      <c r="B60" s="925" t="s">
        <v>76</v>
      </c>
      <c r="C60" s="912" t="s">
        <v>23</v>
      </c>
      <c r="D60" s="913" t="s">
        <v>21</v>
      </c>
      <c r="E60" s="927" t="s">
        <v>22</v>
      </c>
      <c r="F60" s="937"/>
      <c r="G60" s="937"/>
      <c r="H60" s="1991"/>
      <c r="I60" s="927" t="s">
        <v>24</v>
      </c>
      <c r="J60" s="978" t="s">
        <v>24</v>
      </c>
      <c r="K60" s="912" t="s">
        <v>23</v>
      </c>
      <c r="L60" s="913" t="s">
        <v>21</v>
      </c>
      <c r="M60" s="927" t="s">
        <v>22</v>
      </c>
      <c r="N60" s="931" t="s">
        <v>77</v>
      </c>
      <c r="O60" s="932"/>
      <c r="P60" s="933"/>
      <c r="Q60" s="912" t="s">
        <v>23</v>
      </c>
      <c r="R60" s="913" t="s">
        <v>21</v>
      </c>
      <c r="S60" s="927" t="s">
        <v>22</v>
      </c>
      <c r="T60" s="925" t="s">
        <v>214</v>
      </c>
      <c r="U60" s="940" t="s">
        <v>23</v>
      </c>
      <c r="V60" s="942" t="s">
        <v>21</v>
      </c>
      <c r="W60" s="942" t="s">
        <v>22</v>
      </c>
      <c r="X60" s="1992" t="s">
        <v>215</v>
      </c>
    </row>
    <row r="61" spans="1:24" s="980" customFormat="1" ht="10.5" customHeight="1">
      <c r="A61" s="1716"/>
      <c r="B61" s="925" t="s">
        <v>78</v>
      </c>
      <c r="C61" s="912" t="s">
        <v>35</v>
      </c>
      <c r="D61" s="913" t="s">
        <v>34</v>
      </c>
      <c r="E61" s="927" t="s">
        <v>34</v>
      </c>
      <c r="F61" s="939" t="s">
        <v>36</v>
      </c>
      <c r="G61" s="939" t="s">
        <v>37</v>
      </c>
      <c r="H61" s="978" t="s">
        <v>38</v>
      </c>
      <c r="I61" s="927" t="s">
        <v>39</v>
      </c>
      <c r="J61" s="978" t="s">
        <v>39</v>
      </c>
      <c r="K61" s="912" t="s">
        <v>35</v>
      </c>
      <c r="L61" s="913" t="s">
        <v>34</v>
      </c>
      <c r="M61" s="925" t="s">
        <v>40</v>
      </c>
      <c r="N61" s="940" t="s">
        <v>23</v>
      </c>
      <c r="O61" s="942" t="s">
        <v>21</v>
      </c>
      <c r="P61" s="942" t="s">
        <v>22</v>
      </c>
      <c r="Q61" s="912" t="s">
        <v>35</v>
      </c>
      <c r="R61" s="913" t="s">
        <v>34</v>
      </c>
      <c r="S61" s="925" t="s">
        <v>40</v>
      </c>
      <c r="T61" s="925" t="s">
        <v>41</v>
      </c>
      <c r="U61" s="912" t="s">
        <v>35</v>
      </c>
      <c r="V61" s="927" t="s">
        <v>34</v>
      </c>
      <c r="W61" s="927" t="s">
        <v>40</v>
      </c>
      <c r="X61" s="1988" t="s">
        <v>216</v>
      </c>
    </row>
    <row r="62" spans="1:24" s="980" customFormat="1" ht="10.5" customHeight="1">
      <c r="A62" s="1734"/>
      <c r="B62" s="984"/>
      <c r="C62" s="985"/>
      <c r="D62" s="986"/>
      <c r="E62" s="987"/>
      <c r="F62" s="988"/>
      <c r="G62" s="989"/>
      <c r="H62" s="988"/>
      <c r="I62" s="990" t="s">
        <v>45</v>
      </c>
      <c r="J62" s="991" t="s">
        <v>45</v>
      </c>
      <c r="K62" s="987"/>
      <c r="L62" s="992"/>
      <c r="M62" s="993"/>
      <c r="N62" s="983" t="s">
        <v>35</v>
      </c>
      <c r="O62" s="982" t="s">
        <v>34</v>
      </c>
      <c r="P62" s="982" t="s">
        <v>40</v>
      </c>
      <c r="Q62" s="987"/>
      <c r="R62" s="992"/>
      <c r="S62" s="987"/>
      <c r="T62" s="1038"/>
      <c r="U62" s="987"/>
      <c r="V62" s="989"/>
      <c r="W62" s="989"/>
      <c r="X62" s="1735" t="s">
        <v>74</v>
      </c>
    </row>
    <row r="63" spans="1:24" ht="10.5" customHeight="1">
      <c r="A63" s="1713" t="s">
        <v>59</v>
      </c>
      <c r="B63" s="1700" t="s">
        <v>79</v>
      </c>
      <c r="C63" s="953">
        <v>0</v>
      </c>
      <c r="D63" s="953">
        <v>0</v>
      </c>
      <c r="E63" s="994">
        <v>0</v>
      </c>
      <c r="F63" s="1029">
        <v>0</v>
      </c>
      <c r="G63" s="1029">
        <v>0</v>
      </c>
      <c r="H63" s="994">
        <v>0</v>
      </c>
      <c r="I63" s="1037">
        <v>0</v>
      </c>
      <c r="J63" s="955">
        <v>0</v>
      </c>
      <c r="K63" s="956">
        <v>0</v>
      </c>
      <c r="L63" s="953">
        <v>0</v>
      </c>
      <c r="M63" s="953">
        <v>0</v>
      </c>
      <c r="N63" s="1034">
        <v>0</v>
      </c>
      <c r="O63" s="1029">
        <v>0</v>
      </c>
      <c r="P63" s="1029">
        <v>0</v>
      </c>
      <c r="Q63" s="1034">
        <v>0</v>
      </c>
      <c r="R63" s="1029">
        <v>0</v>
      </c>
      <c r="S63" s="994">
        <v>0</v>
      </c>
      <c r="T63" s="994">
        <v>0</v>
      </c>
      <c r="U63" s="953">
        <v>0</v>
      </c>
      <c r="V63" s="953">
        <v>0</v>
      </c>
      <c r="W63" s="994">
        <v>0</v>
      </c>
      <c r="X63" s="1736">
        <v>0</v>
      </c>
    </row>
    <row r="64" spans="1:24" ht="4.5" customHeight="1">
      <c r="A64" s="1707"/>
      <c r="B64" s="911"/>
      <c r="C64" s="949"/>
      <c r="D64" s="950"/>
      <c r="E64" s="951"/>
      <c r="F64" s="950"/>
      <c r="G64" s="950"/>
      <c r="H64" s="951"/>
      <c r="I64" s="952"/>
      <c r="J64" s="951"/>
      <c r="K64" s="949"/>
      <c r="L64" s="950"/>
      <c r="M64" s="951"/>
      <c r="N64" s="949"/>
      <c r="O64" s="950"/>
      <c r="P64" s="950"/>
      <c r="Q64" s="949"/>
      <c r="R64" s="950"/>
      <c r="S64" s="951"/>
      <c r="T64" s="951"/>
      <c r="U64" s="811"/>
      <c r="V64" s="950"/>
      <c r="W64" s="951"/>
      <c r="X64" s="1718"/>
    </row>
    <row r="65" spans="1:24" ht="10.5" customHeight="1">
      <c r="A65" s="1707"/>
      <c r="B65" s="807" t="s">
        <v>193</v>
      </c>
      <c r="C65" s="953">
        <v>0</v>
      </c>
      <c r="D65" s="953">
        <v>0</v>
      </c>
      <c r="E65" s="955">
        <v>0</v>
      </c>
      <c r="F65" s="953">
        <v>0</v>
      </c>
      <c r="G65" s="953">
        <v>0</v>
      </c>
      <c r="H65" s="955">
        <v>0</v>
      </c>
      <c r="I65" s="954">
        <v>0</v>
      </c>
      <c r="J65" s="955">
        <v>0</v>
      </c>
      <c r="K65" s="953">
        <v>0</v>
      </c>
      <c r="L65" s="953">
        <v>0</v>
      </c>
      <c r="M65" s="955">
        <v>0</v>
      </c>
      <c r="N65" s="953">
        <v>0</v>
      </c>
      <c r="O65" s="953">
        <v>0</v>
      </c>
      <c r="P65" s="953">
        <v>0</v>
      </c>
      <c r="Q65" s="956">
        <v>0</v>
      </c>
      <c r="R65" s="953">
        <v>0</v>
      </c>
      <c r="S65" s="955">
        <v>0</v>
      </c>
      <c r="T65" s="955">
        <v>0</v>
      </c>
      <c r="U65" s="953">
        <v>0</v>
      </c>
      <c r="V65" s="953">
        <v>0</v>
      </c>
      <c r="W65" s="955">
        <v>0</v>
      </c>
      <c r="X65" s="1717">
        <v>0</v>
      </c>
    </row>
    <row r="66" spans="1:24" ht="10.5" customHeight="1">
      <c r="A66" s="1707"/>
      <c r="B66" s="807" t="s">
        <v>194</v>
      </c>
      <c r="C66" s="953">
        <v>0</v>
      </c>
      <c r="D66" s="953">
        <v>0</v>
      </c>
      <c r="E66" s="955">
        <v>0</v>
      </c>
      <c r="F66" s="953">
        <v>0</v>
      </c>
      <c r="G66" s="953">
        <v>0</v>
      </c>
      <c r="H66" s="955">
        <v>0</v>
      </c>
      <c r="I66" s="954">
        <v>0</v>
      </c>
      <c r="J66" s="955">
        <v>0</v>
      </c>
      <c r="K66" s="953">
        <v>0</v>
      </c>
      <c r="L66" s="953">
        <v>0</v>
      </c>
      <c r="M66" s="955">
        <v>0</v>
      </c>
      <c r="N66" s="953">
        <v>0</v>
      </c>
      <c r="O66" s="953">
        <v>0</v>
      </c>
      <c r="P66" s="953">
        <v>0</v>
      </c>
      <c r="Q66" s="956">
        <v>0</v>
      </c>
      <c r="R66" s="953">
        <v>0</v>
      </c>
      <c r="S66" s="955">
        <v>0</v>
      </c>
      <c r="T66" s="955">
        <v>0</v>
      </c>
      <c r="U66" s="953">
        <v>0</v>
      </c>
      <c r="V66" s="953">
        <v>0</v>
      </c>
      <c r="W66" s="955">
        <v>0</v>
      </c>
      <c r="X66" s="1717">
        <v>0</v>
      </c>
    </row>
    <row r="67" spans="1:24" ht="10.5" customHeight="1">
      <c r="A67" s="1707"/>
      <c r="B67" s="807" t="s">
        <v>195</v>
      </c>
      <c r="C67" s="953">
        <v>0</v>
      </c>
      <c r="D67" s="953">
        <v>0</v>
      </c>
      <c r="E67" s="955">
        <v>0</v>
      </c>
      <c r="F67" s="953">
        <v>0</v>
      </c>
      <c r="G67" s="953">
        <v>0</v>
      </c>
      <c r="H67" s="955">
        <v>0</v>
      </c>
      <c r="I67" s="954">
        <v>0</v>
      </c>
      <c r="J67" s="955">
        <v>0</v>
      </c>
      <c r="K67" s="953">
        <v>0</v>
      </c>
      <c r="L67" s="953">
        <v>0</v>
      </c>
      <c r="M67" s="955">
        <v>0</v>
      </c>
      <c r="N67" s="953">
        <v>0</v>
      </c>
      <c r="O67" s="953">
        <v>0</v>
      </c>
      <c r="P67" s="953">
        <v>0</v>
      </c>
      <c r="Q67" s="956">
        <v>0</v>
      </c>
      <c r="R67" s="953">
        <v>0</v>
      </c>
      <c r="S67" s="955">
        <v>0</v>
      </c>
      <c r="T67" s="955">
        <v>0</v>
      </c>
      <c r="U67" s="953">
        <v>0</v>
      </c>
      <c r="V67" s="953">
        <v>0</v>
      </c>
      <c r="W67" s="955">
        <v>0</v>
      </c>
      <c r="X67" s="1717">
        <v>0</v>
      </c>
    </row>
    <row r="68" spans="1:24" ht="10.5" customHeight="1">
      <c r="A68" s="1707"/>
      <c r="B68" s="807" t="s">
        <v>196</v>
      </c>
      <c r="C68" s="953">
        <v>0</v>
      </c>
      <c r="D68" s="953">
        <v>0</v>
      </c>
      <c r="E68" s="955">
        <v>0</v>
      </c>
      <c r="F68" s="953">
        <v>0</v>
      </c>
      <c r="G68" s="953">
        <v>0</v>
      </c>
      <c r="H68" s="955">
        <v>0</v>
      </c>
      <c r="I68" s="954">
        <v>0</v>
      </c>
      <c r="J68" s="955">
        <v>0</v>
      </c>
      <c r="K68" s="953">
        <v>0</v>
      </c>
      <c r="L68" s="953">
        <v>0</v>
      </c>
      <c r="M68" s="955">
        <v>0</v>
      </c>
      <c r="N68" s="953">
        <v>0</v>
      </c>
      <c r="O68" s="953">
        <v>0</v>
      </c>
      <c r="P68" s="953">
        <v>0</v>
      </c>
      <c r="Q68" s="956">
        <v>0</v>
      </c>
      <c r="R68" s="953">
        <v>0</v>
      </c>
      <c r="S68" s="955">
        <v>0</v>
      </c>
      <c r="T68" s="955">
        <v>0</v>
      </c>
      <c r="U68" s="953">
        <v>0</v>
      </c>
      <c r="V68" s="953">
        <v>0</v>
      </c>
      <c r="W68" s="955">
        <v>0</v>
      </c>
      <c r="X68" s="1717">
        <v>0</v>
      </c>
    </row>
    <row r="69" spans="1:24" s="841" customFormat="1" ht="10.5" customHeight="1">
      <c r="A69" s="1707"/>
      <c r="B69" s="807" t="s">
        <v>197</v>
      </c>
      <c r="C69" s="953">
        <v>0</v>
      </c>
      <c r="D69" s="953">
        <v>0</v>
      </c>
      <c r="E69" s="955">
        <v>0</v>
      </c>
      <c r="F69" s="953">
        <v>0</v>
      </c>
      <c r="G69" s="953">
        <v>0</v>
      </c>
      <c r="H69" s="955">
        <v>0</v>
      </c>
      <c r="I69" s="954">
        <v>0</v>
      </c>
      <c r="J69" s="955">
        <v>0</v>
      </c>
      <c r="K69" s="953">
        <v>0</v>
      </c>
      <c r="L69" s="953">
        <v>0</v>
      </c>
      <c r="M69" s="955">
        <v>0</v>
      </c>
      <c r="N69" s="953">
        <v>0</v>
      </c>
      <c r="O69" s="953">
        <v>0</v>
      </c>
      <c r="P69" s="953">
        <v>0</v>
      </c>
      <c r="Q69" s="956">
        <v>0</v>
      </c>
      <c r="R69" s="953">
        <v>0</v>
      </c>
      <c r="S69" s="955">
        <v>0</v>
      </c>
      <c r="T69" s="955">
        <v>0</v>
      </c>
      <c r="U69" s="953">
        <v>0</v>
      </c>
      <c r="V69" s="953">
        <v>0</v>
      </c>
      <c r="W69" s="955">
        <v>0</v>
      </c>
      <c r="X69" s="1717">
        <v>0</v>
      </c>
    </row>
    <row r="70" spans="1:24" s="841" customFormat="1" ht="4.5" customHeight="1">
      <c r="A70" s="1707"/>
      <c r="B70" s="995"/>
      <c r="C70" s="809"/>
      <c r="D70" s="970"/>
      <c r="E70" s="971"/>
      <c r="F70" s="970"/>
      <c r="G70" s="970"/>
      <c r="H70" s="971"/>
      <c r="I70" s="972"/>
      <c r="J70" s="951"/>
      <c r="K70" s="809"/>
      <c r="L70" s="970"/>
      <c r="M70" s="971"/>
      <c r="N70" s="809"/>
      <c r="O70" s="970"/>
      <c r="P70" s="970"/>
      <c r="Q70" s="809"/>
      <c r="R70" s="950"/>
      <c r="S70" s="951"/>
      <c r="T70" s="951"/>
      <c r="U70" s="810"/>
      <c r="V70" s="950"/>
      <c r="W70" s="951"/>
      <c r="X70" s="1718"/>
    </row>
    <row r="71" spans="1:24" s="338" customFormat="1" ht="10.5" customHeight="1">
      <c r="A71" s="1713" t="s">
        <v>60</v>
      </c>
      <c r="B71" s="808" t="s">
        <v>79</v>
      </c>
      <c r="C71" s="809">
        <v>13</v>
      </c>
      <c r="D71" s="810">
        <v>7</v>
      </c>
      <c r="E71" s="812">
        <v>6</v>
      </c>
      <c r="F71" s="810">
        <v>7</v>
      </c>
      <c r="G71" s="810">
        <v>4</v>
      </c>
      <c r="H71" s="812">
        <v>2</v>
      </c>
      <c r="I71" s="965">
        <v>8</v>
      </c>
      <c r="J71" s="810">
        <v>3</v>
      </c>
      <c r="K71" s="809">
        <v>3</v>
      </c>
      <c r="L71" s="810">
        <v>3</v>
      </c>
      <c r="M71" s="810">
        <v>0</v>
      </c>
      <c r="N71" s="809">
        <v>3</v>
      </c>
      <c r="O71" s="810">
        <v>3</v>
      </c>
      <c r="P71" s="810">
        <v>0</v>
      </c>
      <c r="Q71" s="949">
        <v>0</v>
      </c>
      <c r="R71" s="810">
        <v>0</v>
      </c>
      <c r="S71" s="812">
        <v>0</v>
      </c>
      <c r="T71" s="812">
        <v>0</v>
      </c>
      <c r="U71" s="814">
        <v>0</v>
      </c>
      <c r="V71" s="814">
        <v>0</v>
      </c>
      <c r="W71" s="816">
        <v>0</v>
      </c>
      <c r="X71" s="1737">
        <v>0</v>
      </c>
    </row>
    <row r="72" spans="1:24" ht="4.5" customHeight="1">
      <c r="A72" s="1707"/>
      <c r="B72" s="911"/>
      <c r="C72" s="949"/>
      <c r="D72" s="950"/>
      <c r="E72" s="951"/>
      <c r="F72" s="950"/>
      <c r="G72" s="950"/>
      <c r="H72" s="951"/>
      <c r="I72" s="952"/>
      <c r="J72" s="950"/>
      <c r="K72" s="949"/>
      <c r="L72" s="950"/>
      <c r="M72" s="950"/>
      <c r="N72" s="949"/>
      <c r="O72" s="950"/>
      <c r="P72" s="950"/>
      <c r="Q72" s="949"/>
      <c r="R72" s="950"/>
      <c r="S72" s="951"/>
      <c r="T72" s="951"/>
      <c r="U72" s="811"/>
      <c r="V72" s="950"/>
      <c r="W72" s="951"/>
      <c r="X72" s="1718"/>
    </row>
    <row r="73" spans="1:24" ht="10.5" customHeight="1">
      <c r="A73" s="1707"/>
      <c r="B73" s="807" t="s">
        <v>193</v>
      </c>
      <c r="C73" s="953">
        <v>0</v>
      </c>
      <c r="D73" s="953">
        <v>0</v>
      </c>
      <c r="E73" s="955">
        <v>0</v>
      </c>
      <c r="F73" s="953">
        <v>0</v>
      </c>
      <c r="G73" s="953">
        <v>0</v>
      </c>
      <c r="H73" s="953">
        <v>0</v>
      </c>
      <c r="I73" s="954">
        <v>0</v>
      </c>
      <c r="J73" s="955">
        <v>0</v>
      </c>
      <c r="K73" s="956">
        <v>0</v>
      </c>
      <c r="L73" s="953">
        <v>0</v>
      </c>
      <c r="M73" s="953">
        <v>0</v>
      </c>
      <c r="N73" s="956">
        <v>0</v>
      </c>
      <c r="O73" s="953">
        <v>0</v>
      </c>
      <c r="P73" s="953">
        <v>0</v>
      </c>
      <c r="Q73" s="956">
        <v>0</v>
      </c>
      <c r="R73" s="953">
        <v>0</v>
      </c>
      <c r="S73" s="955">
        <v>0</v>
      </c>
      <c r="T73" s="955">
        <v>0</v>
      </c>
      <c r="U73" s="953">
        <v>0</v>
      </c>
      <c r="V73" s="953">
        <v>0</v>
      </c>
      <c r="W73" s="955">
        <v>0</v>
      </c>
      <c r="X73" s="1717">
        <v>0</v>
      </c>
    </row>
    <row r="74" spans="1:24" ht="10.5" customHeight="1">
      <c r="A74" s="1707"/>
      <c r="B74" s="807" t="s">
        <v>194</v>
      </c>
      <c r="C74" s="953">
        <v>0</v>
      </c>
      <c r="D74" s="953">
        <v>0</v>
      </c>
      <c r="E74" s="955">
        <v>0</v>
      </c>
      <c r="F74" s="953">
        <v>0</v>
      </c>
      <c r="G74" s="953">
        <v>0</v>
      </c>
      <c r="H74" s="953">
        <v>0</v>
      </c>
      <c r="I74" s="954">
        <v>0</v>
      </c>
      <c r="J74" s="955">
        <v>0</v>
      </c>
      <c r="K74" s="953">
        <v>0</v>
      </c>
      <c r="L74" s="953">
        <v>0</v>
      </c>
      <c r="M74" s="953">
        <v>0</v>
      </c>
      <c r="N74" s="956">
        <v>0</v>
      </c>
      <c r="O74" s="953">
        <v>0</v>
      </c>
      <c r="P74" s="953">
        <v>0</v>
      </c>
      <c r="Q74" s="956">
        <v>0</v>
      </c>
      <c r="R74" s="953">
        <v>0</v>
      </c>
      <c r="S74" s="955">
        <v>0</v>
      </c>
      <c r="T74" s="955">
        <v>0</v>
      </c>
      <c r="U74" s="953">
        <v>0</v>
      </c>
      <c r="V74" s="953">
        <v>0</v>
      </c>
      <c r="W74" s="955">
        <v>0</v>
      </c>
      <c r="X74" s="1717">
        <v>0</v>
      </c>
    </row>
    <row r="75" spans="1:26" ht="10.5" customHeight="1">
      <c r="A75" s="1707"/>
      <c r="B75" s="807" t="s">
        <v>195</v>
      </c>
      <c r="C75" s="953">
        <v>5</v>
      </c>
      <c r="D75" s="953">
        <v>4</v>
      </c>
      <c r="E75" s="955">
        <v>1</v>
      </c>
      <c r="F75" s="953">
        <v>2</v>
      </c>
      <c r="G75" s="953">
        <v>2</v>
      </c>
      <c r="H75" s="953">
        <v>1</v>
      </c>
      <c r="I75" s="954">
        <v>2</v>
      </c>
      <c r="J75" s="955">
        <v>2</v>
      </c>
      <c r="K75" s="953">
        <v>1</v>
      </c>
      <c r="L75" s="953">
        <v>1</v>
      </c>
      <c r="M75" s="953">
        <v>0</v>
      </c>
      <c r="N75" s="956">
        <v>1</v>
      </c>
      <c r="O75" s="953">
        <v>1</v>
      </c>
      <c r="P75" s="953">
        <v>0</v>
      </c>
      <c r="Q75" s="956">
        <v>0</v>
      </c>
      <c r="R75" s="953">
        <v>0</v>
      </c>
      <c r="S75" s="955">
        <v>0</v>
      </c>
      <c r="T75" s="955">
        <v>0</v>
      </c>
      <c r="U75" s="953">
        <v>0</v>
      </c>
      <c r="V75" s="953">
        <v>0</v>
      </c>
      <c r="W75" s="955">
        <v>0</v>
      </c>
      <c r="X75" s="1717">
        <v>0</v>
      </c>
      <c r="Z75" s="636" t="s">
        <v>46</v>
      </c>
    </row>
    <row r="76" spans="1:24" ht="10.5" customHeight="1">
      <c r="A76" s="1707"/>
      <c r="B76" s="807" t="s">
        <v>196</v>
      </c>
      <c r="C76" s="953">
        <v>4</v>
      </c>
      <c r="D76" s="953">
        <v>1</v>
      </c>
      <c r="E76" s="955">
        <v>3</v>
      </c>
      <c r="F76" s="953">
        <v>2</v>
      </c>
      <c r="G76" s="953">
        <v>1</v>
      </c>
      <c r="H76" s="953">
        <v>1</v>
      </c>
      <c r="I76" s="954">
        <v>3</v>
      </c>
      <c r="J76" s="955">
        <v>1</v>
      </c>
      <c r="K76" s="956">
        <v>0</v>
      </c>
      <c r="L76" s="953">
        <v>0</v>
      </c>
      <c r="M76" s="953">
        <v>0</v>
      </c>
      <c r="N76" s="956">
        <v>0</v>
      </c>
      <c r="O76" s="953">
        <v>0</v>
      </c>
      <c r="P76" s="953">
        <v>0</v>
      </c>
      <c r="Q76" s="956">
        <v>0</v>
      </c>
      <c r="R76" s="953">
        <v>0</v>
      </c>
      <c r="S76" s="955">
        <v>0</v>
      </c>
      <c r="T76" s="955">
        <v>0</v>
      </c>
      <c r="U76" s="953">
        <v>0</v>
      </c>
      <c r="V76" s="953">
        <v>0</v>
      </c>
      <c r="W76" s="955">
        <v>0</v>
      </c>
      <c r="X76" s="1717">
        <v>0</v>
      </c>
    </row>
    <row r="77" spans="1:24" ht="10.5" customHeight="1">
      <c r="A77" s="1707"/>
      <c r="B77" s="807" t="s">
        <v>197</v>
      </c>
      <c r="C77" s="953">
        <v>4</v>
      </c>
      <c r="D77" s="953">
        <v>2</v>
      </c>
      <c r="E77" s="955">
        <v>2</v>
      </c>
      <c r="F77" s="953">
        <v>3</v>
      </c>
      <c r="G77" s="953">
        <v>1</v>
      </c>
      <c r="H77" s="953">
        <v>0</v>
      </c>
      <c r="I77" s="954">
        <v>3</v>
      </c>
      <c r="J77" s="955">
        <v>0</v>
      </c>
      <c r="K77" s="953">
        <v>2</v>
      </c>
      <c r="L77" s="953">
        <v>2</v>
      </c>
      <c r="M77" s="953">
        <v>0</v>
      </c>
      <c r="N77" s="956">
        <v>2</v>
      </c>
      <c r="O77" s="953">
        <v>2</v>
      </c>
      <c r="P77" s="953">
        <v>0</v>
      </c>
      <c r="Q77" s="956">
        <v>0</v>
      </c>
      <c r="R77" s="953">
        <v>0</v>
      </c>
      <c r="S77" s="955">
        <v>0</v>
      </c>
      <c r="T77" s="955">
        <v>0</v>
      </c>
      <c r="U77" s="953">
        <v>0</v>
      </c>
      <c r="V77" s="953">
        <v>0</v>
      </c>
      <c r="W77" s="955">
        <v>0</v>
      </c>
      <c r="X77" s="1717">
        <v>0</v>
      </c>
    </row>
    <row r="78" spans="1:24" ht="4.5" customHeight="1">
      <c r="A78" s="1707"/>
      <c r="B78" s="911"/>
      <c r="C78" s="949"/>
      <c r="D78" s="950"/>
      <c r="E78" s="951"/>
      <c r="F78" s="950"/>
      <c r="G78" s="950"/>
      <c r="H78" s="951"/>
      <c r="I78" s="952"/>
      <c r="J78" s="952"/>
      <c r="K78" s="811"/>
      <c r="L78" s="950"/>
      <c r="M78" s="950"/>
      <c r="N78" s="949"/>
      <c r="O78" s="950"/>
      <c r="P78" s="950"/>
      <c r="Q78" s="949" t="s">
        <v>46</v>
      </c>
      <c r="R78" s="950"/>
      <c r="S78" s="951"/>
      <c r="T78" s="951"/>
      <c r="U78" s="811"/>
      <c r="V78" s="950"/>
      <c r="W78" s="951"/>
      <c r="X78" s="1718"/>
    </row>
    <row r="79" spans="1:24" s="98" customFormat="1" ht="10.5" customHeight="1">
      <c r="A79" s="1713" t="s">
        <v>61</v>
      </c>
      <c r="B79" s="808" t="s">
        <v>79</v>
      </c>
      <c r="C79" s="809">
        <v>215</v>
      </c>
      <c r="D79" s="810">
        <v>155</v>
      </c>
      <c r="E79" s="812">
        <v>60</v>
      </c>
      <c r="F79" s="810">
        <v>75</v>
      </c>
      <c r="G79" s="810">
        <v>66</v>
      </c>
      <c r="H79" s="812">
        <v>74</v>
      </c>
      <c r="I79" s="965">
        <v>78</v>
      </c>
      <c r="J79" s="965">
        <v>19</v>
      </c>
      <c r="K79" s="810">
        <v>70</v>
      </c>
      <c r="L79" s="810">
        <v>58</v>
      </c>
      <c r="M79" s="810">
        <v>12</v>
      </c>
      <c r="N79" s="809">
        <v>52</v>
      </c>
      <c r="O79" s="810">
        <v>41</v>
      </c>
      <c r="P79" s="810">
        <v>11</v>
      </c>
      <c r="Q79" s="956">
        <v>0</v>
      </c>
      <c r="R79" s="953">
        <v>0</v>
      </c>
      <c r="S79" s="955">
        <v>0</v>
      </c>
      <c r="T79" s="955">
        <v>0</v>
      </c>
      <c r="U79" s="953">
        <v>0</v>
      </c>
      <c r="V79" s="953">
        <v>0</v>
      </c>
      <c r="W79" s="955">
        <v>0</v>
      </c>
      <c r="X79" s="1717">
        <v>0</v>
      </c>
    </row>
    <row r="80" spans="1:24" ht="4.5" customHeight="1">
      <c r="A80" s="1707"/>
      <c r="B80" s="911"/>
      <c r="C80" s="949"/>
      <c r="D80" s="950"/>
      <c r="E80" s="951"/>
      <c r="F80" s="950"/>
      <c r="G80" s="950"/>
      <c r="H80" s="951"/>
      <c r="I80" s="952"/>
      <c r="J80" s="952"/>
      <c r="K80" s="811"/>
      <c r="L80" s="950"/>
      <c r="M80" s="950"/>
      <c r="N80" s="949"/>
      <c r="O80" s="950"/>
      <c r="P80" s="950"/>
      <c r="Q80" s="949"/>
      <c r="R80" s="950"/>
      <c r="S80" s="951"/>
      <c r="T80" s="951"/>
      <c r="U80" s="810"/>
      <c r="V80" s="950"/>
      <c r="W80" s="951"/>
      <c r="X80" s="1718"/>
    </row>
    <row r="81" spans="1:24" ht="10.5" customHeight="1">
      <c r="A81" s="1707"/>
      <c r="B81" s="807" t="s">
        <v>193</v>
      </c>
      <c r="C81" s="953">
        <v>166</v>
      </c>
      <c r="D81" s="953">
        <v>120</v>
      </c>
      <c r="E81" s="955">
        <v>46</v>
      </c>
      <c r="F81" s="953">
        <v>56</v>
      </c>
      <c r="G81" s="953">
        <v>46</v>
      </c>
      <c r="H81" s="953">
        <v>64</v>
      </c>
      <c r="I81" s="954">
        <v>58</v>
      </c>
      <c r="J81" s="955">
        <v>14</v>
      </c>
      <c r="K81" s="956">
        <v>51</v>
      </c>
      <c r="L81" s="953">
        <v>42</v>
      </c>
      <c r="M81" s="953">
        <v>9</v>
      </c>
      <c r="N81" s="956">
        <v>38</v>
      </c>
      <c r="O81" s="953">
        <v>30</v>
      </c>
      <c r="P81" s="953">
        <v>8</v>
      </c>
      <c r="Q81" s="956">
        <v>0</v>
      </c>
      <c r="R81" s="953">
        <v>0</v>
      </c>
      <c r="S81" s="955">
        <v>0</v>
      </c>
      <c r="T81" s="955">
        <v>0</v>
      </c>
      <c r="U81" s="953">
        <v>0</v>
      </c>
      <c r="V81" s="953">
        <v>0</v>
      </c>
      <c r="W81" s="955">
        <v>0</v>
      </c>
      <c r="X81" s="1717">
        <v>0</v>
      </c>
    </row>
    <row r="82" spans="1:24" ht="10.5" customHeight="1">
      <c r="A82" s="1707"/>
      <c r="B82" s="807" t="s">
        <v>194</v>
      </c>
      <c r="C82" s="953">
        <v>36</v>
      </c>
      <c r="D82" s="953">
        <v>23</v>
      </c>
      <c r="E82" s="955">
        <v>13</v>
      </c>
      <c r="F82" s="953">
        <v>17</v>
      </c>
      <c r="G82" s="953">
        <v>13</v>
      </c>
      <c r="H82" s="953">
        <v>6</v>
      </c>
      <c r="I82" s="954">
        <v>18</v>
      </c>
      <c r="J82" s="955">
        <v>2</v>
      </c>
      <c r="K82" s="953">
        <v>14</v>
      </c>
      <c r="L82" s="953">
        <v>11</v>
      </c>
      <c r="M82" s="953">
        <v>3</v>
      </c>
      <c r="N82" s="956">
        <v>11</v>
      </c>
      <c r="O82" s="953">
        <v>8</v>
      </c>
      <c r="P82" s="953">
        <v>3</v>
      </c>
      <c r="Q82" s="956">
        <v>0</v>
      </c>
      <c r="R82" s="953">
        <v>0</v>
      </c>
      <c r="S82" s="955">
        <v>0</v>
      </c>
      <c r="T82" s="955">
        <v>0</v>
      </c>
      <c r="U82" s="953">
        <v>0</v>
      </c>
      <c r="V82" s="953">
        <v>0</v>
      </c>
      <c r="W82" s="955">
        <v>0</v>
      </c>
      <c r="X82" s="1717">
        <v>0</v>
      </c>
    </row>
    <row r="83" spans="1:24" ht="10.5" customHeight="1">
      <c r="A83" s="1707"/>
      <c r="B83" s="807" t="s">
        <v>195</v>
      </c>
      <c r="C83" s="953">
        <v>7</v>
      </c>
      <c r="D83" s="953">
        <v>7</v>
      </c>
      <c r="E83" s="955">
        <v>0</v>
      </c>
      <c r="F83" s="953">
        <v>1</v>
      </c>
      <c r="G83" s="953">
        <v>5</v>
      </c>
      <c r="H83" s="953">
        <v>1</v>
      </c>
      <c r="I83" s="954">
        <v>1</v>
      </c>
      <c r="J83" s="955">
        <v>2</v>
      </c>
      <c r="K83" s="953">
        <v>2</v>
      </c>
      <c r="L83" s="953">
        <v>2</v>
      </c>
      <c r="M83" s="953">
        <v>0</v>
      </c>
      <c r="N83" s="956">
        <v>2</v>
      </c>
      <c r="O83" s="953">
        <v>2</v>
      </c>
      <c r="P83" s="953">
        <v>0</v>
      </c>
      <c r="Q83" s="956">
        <v>0</v>
      </c>
      <c r="R83" s="953">
        <v>0</v>
      </c>
      <c r="S83" s="955">
        <v>0</v>
      </c>
      <c r="T83" s="955">
        <v>0</v>
      </c>
      <c r="U83" s="953">
        <v>0</v>
      </c>
      <c r="V83" s="953">
        <v>0</v>
      </c>
      <c r="W83" s="955">
        <v>0</v>
      </c>
      <c r="X83" s="1717">
        <v>0</v>
      </c>
    </row>
    <row r="84" spans="1:24" ht="10.5" customHeight="1">
      <c r="A84" s="1707"/>
      <c r="B84" s="807" t="s">
        <v>196</v>
      </c>
      <c r="C84" s="953">
        <v>2</v>
      </c>
      <c r="D84" s="953">
        <v>2</v>
      </c>
      <c r="E84" s="955">
        <v>0</v>
      </c>
      <c r="F84" s="953">
        <v>0</v>
      </c>
      <c r="G84" s="953">
        <v>2</v>
      </c>
      <c r="H84" s="953">
        <v>0</v>
      </c>
      <c r="I84" s="954">
        <v>0</v>
      </c>
      <c r="J84" s="955">
        <v>1</v>
      </c>
      <c r="K84" s="956">
        <v>0</v>
      </c>
      <c r="L84" s="953">
        <v>0</v>
      </c>
      <c r="M84" s="953">
        <v>0</v>
      </c>
      <c r="N84" s="956">
        <v>0</v>
      </c>
      <c r="O84" s="953">
        <v>0</v>
      </c>
      <c r="P84" s="953">
        <v>0</v>
      </c>
      <c r="Q84" s="956">
        <v>0</v>
      </c>
      <c r="R84" s="953">
        <v>0</v>
      </c>
      <c r="S84" s="955">
        <v>0</v>
      </c>
      <c r="T84" s="955">
        <v>0</v>
      </c>
      <c r="U84" s="953">
        <v>0</v>
      </c>
      <c r="V84" s="953">
        <v>0</v>
      </c>
      <c r="W84" s="955">
        <v>0</v>
      </c>
      <c r="X84" s="1717">
        <v>0</v>
      </c>
    </row>
    <row r="85" spans="1:24" ht="10.5" customHeight="1">
      <c r="A85" s="1707"/>
      <c r="B85" s="807" t="s">
        <v>197</v>
      </c>
      <c r="C85" s="953">
        <v>4</v>
      </c>
      <c r="D85" s="953">
        <v>3</v>
      </c>
      <c r="E85" s="955">
        <v>1</v>
      </c>
      <c r="F85" s="953">
        <v>1</v>
      </c>
      <c r="G85" s="953">
        <v>0</v>
      </c>
      <c r="H85" s="953">
        <v>3</v>
      </c>
      <c r="I85" s="954">
        <v>1</v>
      </c>
      <c r="J85" s="955">
        <v>0</v>
      </c>
      <c r="K85" s="953">
        <v>3</v>
      </c>
      <c r="L85" s="953">
        <v>3</v>
      </c>
      <c r="M85" s="953">
        <v>0</v>
      </c>
      <c r="N85" s="956">
        <v>1</v>
      </c>
      <c r="O85" s="953">
        <v>1</v>
      </c>
      <c r="P85" s="953">
        <v>0</v>
      </c>
      <c r="Q85" s="956">
        <v>0</v>
      </c>
      <c r="R85" s="953">
        <v>0</v>
      </c>
      <c r="S85" s="955">
        <v>0</v>
      </c>
      <c r="T85" s="955">
        <v>0</v>
      </c>
      <c r="U85" s="953">
        <v>0</v>
      </c>
      <c r="V85" s="953">
        <v>0</v>
      </c>
      <c r="W85" s="955">
        <v>0</v>
      </c>
      <c r="X85" s="1717">
        <v>0</v>
      </c>
    </row>
    <row r="86" spans="1:24" ht="4.5" customHeight="1">
      <c r="A86" s="1707"/>
      <c r="B86" s="911"/>
      <c r="C86" s="949"/>
      <c r="D86" s="950"/>
      <c r="E86" s="951"/>
      <c r="F86" s="950"/>
      <c r="G86" s="950"/>
      <c r="H86" s="951"/>
      <c r="I86" s="952"/>
      <c r="J86" s="952"/>
      <c r="K86" s="811"/>
      <c r="L86" s="950"/>
      <c r="M86" s="950"/>
      <c r="N86" s="949"/>
      <c r="O86" s="950"/>
      <c r="P86" s="950"/>
      <c r="Q86" s="949"/>
      <c r="R86" s="950"/>
      <c r="S86" s="951"/>
      <c r="T86" s="951"/>
      <c r="U86" s="810"/>
      <c r="V86" s="950"/>
      <c r="W86" s="951"/>
      <c r="X86" s="1718"/>
    </row>
    <row r="87" spans="1:24" s="98" customFormat="1" ht="10.5" customHeight="1">
      <c r="A87" s="1713" t="s">
        <v>62</v>
      </c>
      <c r="B87" s="808" t="s">
        <v>79</v>
      </c>
      <c r="C87" s="809">
        <v>73</v>
      </c>
      <c r="D87" s="810">
        <v>47</v>
      </c>
      <c r="E87" s="812">
        <v>26</v>
      </c>
      <c r="F87" s="810">
        <v>21</v>
      </c>
      <c r="G87" s="810">
        <v>27</v>
      </c>
      <c r="H87" s="812">
        <v>25</v>
      </c>
      <c r="I87" s="965">
        <v>37</v>
      </c>
      <c r="J87" s="965">
        <v>7</v>
      </c>
      <c r="K87" s="810">
        <v>19</v>
      </c>
      <c r="L87" s="810">
        <v>11</v>
      </c>
      <c r="M87" s="810">
        <v>8</v>
      </c>
      <c r="N87" s="809">
        <v>15</v>
      </c>
      <c r="O87" s="810">
        <v>9</v>
      </c>
      <c r="P87" s="810">
        <v>6</v>
      </c>
      <c r="Q87" s="949">
        <v>0</v>
      </c>
      <c r="R87" s="811">
        <v>0</v>
      </c>
      <c r="S87" s="2176">
        <v>0</v>
      </c>
      <c r="T87" s="2176">
        <v>0</v>
      </c>
      <c r="U87" s="953">
        <v>0</v>
      </c>
      <c r="V87" s="953">
        <v>0</v>
      </c>
      <c r="W87" s="955">
        <v>0</v>
      </c>
      <c r="X87" s="1717">
        <v>0</v>
      </c>
    </row>
    <row r="88" spans="1:24" ht="4.5" customHeight="1">
      <c r="A88" s="1707"/>
      <c r="B88" s="911"/>
      <c r="C88" s="949"/>
      <c r="D88" s="950"/>
      <c r="E88" s="951"/>
      <c r="F88" s="950"/>
      <c r="G88" s="950"/>
      <c r="H88" s="951"/>
      <c r="I88" s="952"/>
      <c r="J88" s="952"/>
      <c r="K88" s="811"/>
      <c r="L88" s="950"/>
      <c r="M88" s="950"/>
      <c r="N88" s="949"/>
      <c r="O88" s="950"/>
      <c r="P88" s="950"/>
      <c r="Q88" s="949"/>
      <c r="R88" s="950"/>
      <c r="S88" s="951"/>
      <c r="T88" s="951"/>
      <c r="U88" s="810"/>
      <c r="V88" s="950"/>
      <c r="W88" s="951"/>
      <c r="X88" s="1718"/>
    </row>
    <row r="89" spans="1:24" ht="10.5" customHeight="1">
      <c r="A89" s="1707"/>
      <c r="B89" s="807" t="s">
        <v>193</v>
      </c>
      <c r="C89" s="953">
        <v>1</v>
      </c>
      <c r="D89" s="953">
        <v>0</v>
      </c>
      <c r="E89" s="955">
        <v>1</v>
      </c>
      <c r="F89" s="953">
        <v>0</v>
      </c>
      <c r="G89" s="953">
        <v>0</v>
      </c>
      <c r="H89" s="953">
        <v>1</v>
      </c>
      <c r="I89" s="954">
        <v>0</v>
      </c>
      <c r="J89" s="955">
        <v>0</v>
      </c>
      <c r="K89" s="956">
        <v>0</v>
      </c>
      <c r="L89" s="953">
        <v>0</v>
      </c>
      <c r="M89" s="953">
        <v>0</v>
      </c>
      <c r="N89" s="956">
        <v>0</v>
      </c>
      <c r="O89" s="953">
        <v>0</v>
      </c>
      <c r="P89" s="953">
        <v>0</v>
      </c>
      <c r="Q89" s="956">
        <v>0</v>
      </c>
      <c r="R89" s="953">
        <v>0</v>
      </c>
      <c r="S89" s="955">
        <v>0</v>
      </c>
      <c r="T89" s="955">
        <v>0</v>
      </c>
      <c r="U89" s="953">
        <v>0</v>
      </c>
      <c r="V89" s="953">
        <v>0</v>
      </c>
      <c r="W89" s="955">
        <v>0</v>
      </c>
      <c r="X89" s="1717">
        <v>0</v>
      </c>
    </row>
    <row r="90" spans="1:24" ht="10.5" customHeight="1">
      <c r="A90" s="1707"/>
      <c r="B90" s="807" t="s">
        <v>194</v>
      </c>
      <c r="C90" s="953">
        <v>30</v>
      </c>
      <c r="D90" s="953">
        <v>20</v>
      </c>
      <c r="E90" s="955">
        <v>10</v>
      </c>
      <c r="F90" s="953">
        <v>8</v>
      </c>
      <c r="G90" s="953">
        <v>11</v>
      </c>
      <c r="H90" s="953">
        <v>11</v>
      </c>
      <c r="I90" s="954">
        <v>16</v>
      </c>
      <c r="J90" s="955">
        <v>2</v>
      </c>
      <c r="K90" s="953">
        <v>10</v>
      </c>
      <c r="L90" s="953">
        <v>4</v>
      </c>
      <c r="M90" s="953">
        <v>6</v>
      </c>
      <c r="N90" s="956">
        <v>9</v>
      </c>
      <c r="O90" s="953">
        <v>3</v>
      </c>
      <c r="P90" s="953">
        <v>6</v>
      </c>
      <c r="Q90" s="956">
        <v>0</v>
      </c>
      <c r="R90" s="953">
        <v>0</v>
      </c>
      <c r="S90" s="955">
        <v>0</v>
      </c>
      <c r="T90" s="955">
        <v>0</v>
      </c>
      <c r="U90" s="953">
        <v>0</v>
      </c>
      <c r="V90" s="953">
        <v>0</v>
      </c>
      <c r="W90" s="955">
        <v>0</v>
      </c>
      <c r="X90" s="1717">
        <v>0</v>
      </c>
    </row>
    <row r="91" spans="1:24" ht="10.5" customHeight="1">
      <c r="A91" s="1707"/>
      <c r="B91" s="807" t="s">
        <v>195</v>
      </c>
      <c r="C91" s="953">
        <v>19</v>
      </c>
      <c r="D91" s="953">
        <v>10</v>
      </c>
      <c r="E91" s="955">
        <v>9</v>
      </c>
      <c r="F91" s="953">
        <v>5</v>
      </c>
      <c r="G91" s="953">
        <v>8</v>
      </c>
      <c r="H91" s="953">
        <v>6</v>
      </c>
      <c r="I91" s="954">
        <v>10</v>
      </c>
      <c r="J91" s="955">
        <v>5</v>
      </c>
      <c r="K91" s="953">
        <v>2</v>
      </c>
      <c r="L91" s="953">
        <v>2</v>
      </c>
      <c r="M91" s="953">
        <v>0</v>
      </c>
      <c r="N91" s="956">
        <v>2</v>
      </c>
      <c r="O91" s="953">
        <v>2</v>
      </c>
      <c r="P91" s="953">
        <v>0</v>
      </c>
      <c r="Q91" s="956">
        <v>0</v>
      </c>
      <c r="R91" s="953">
        <v>0</v>
      </c>
      <c r="S91" s="955">
        <v>0</v>
      </c>
      <c r="T91" s="955">
        <v>0</v>
      </c>
      <c r="U91" s="953">
        <v>0</v>
      </c>
      <c r="V91" s="953">
        <v>0</v>
      </c>
      <c r="W91" s="955">
        <v>0</v>
      </c>
      <c r="X91" s="1717">
        <v>0</v>
      </c>
    </row>
    <row r="92" spans="1:24" ht="10.5" customHeight="1">
      <c r="A92" s="1707"/>
      <c r="B92" s="807" t="s">
        <v>196</v>
      </c>
      <c r="C92" s="953">
        <v>14</v>
      </c>
      <c r="D92" s="953">
        <v>10</v>
      </c>
      <c r="E92" s="955">
        <v>4</v>
      </c>
      <c r="F92" s="953">
        <v>4</v>
      </c>
      <c r="G92" s="953">
        <v>6</v>
      </c>
      <c r="H92" s="953">
        <v>4</v>
      </c>
      <c r="I92" s="954">
        <v>6</v>
      </c>
      <c r="J92" s="955">
        <v>0</v>
      </c>
      <c r="K92" s="956">
        <v>2</v>
      </c>
      <c r="L92" s="953">
        <v>2</v>
      </c>
      <c r="M92" s="953">
        <v>0</v>
      </c>
      <c r="N92" s="956">
        <v>2</v>
      </c>
      <c r="O92" s="953">
        <v>2</v>
      </c>
      <c r="P92" s="953">
        <v>0</v>
      </c>
      <c r="Q92" s="956">
        <v>0</v>
      </c>
      <c r="R92" s="953">
        <v>0</v>
      </c>
      <c r="S92" s="955">
        <v>0</v>
      </c>
      <c r="T92" s="955">
        <v>0</v>
      </c>
      <c r="U92" s="953">
        <v>0</v>
      </c>
      <c r="V92" s="953">
        <v>0</v>
      </c>
      <c r="W92" s="955">
        <v>0</v>
      </c>
      <c r="X92" s="1717">
        <v>0</v>
      </c>
    </row>
    <row r="93" spans="1:24" ht="10.5" customHeight="1">
      <c r="A93" s="1707"/>
      <c r="B93" s="807" t="s">
        <v>197</v>
      </c>
      <c r="C93" s="953">
        <v>9</v>
      </c>
      <c r="D93" s="953">
        <v>7</v>
      </c>
      <c r="E93" s="955">
        <v>2</v>
      </c>
      <c r="F93" s="953">
        <v>4</v>
      </c>
      <c r="G93" s="953">
        <v>2</v>
      </c>
      <c r="H93" s="953">
        <v>3</v>
      </c>
      <c r="I93" s="954">
        <v>5</v>
      </c>
      <c r="J93" s="955">
        <v>0</v>
      </c>
      <c r="K93" s="953">
        <v>5</v>
      </c>
      <c r="L93" s="953">
        <v>3</v>
      </c>
      <c r="M93" s="953">
        <v>2</v>
      </c>
      <c r="N93" s="956">
        <v>2</v>
      </c>
      <c r="O93" s="953">
        <v>2</v>
      </c>
      <c r="P93" s="953">
        <v>0</v>
      </c>
      <c r="Q93" s="956">
        <v>0</v>
      </c>
      <c r="R93" s="953">
        <v>0</v>
      </c>
      <c r="S93" s="955">
        <v>0</v>
      </c>
      <c r="T93" s="955">
        <v>0</v>
      </c>
      <c r="U93" s="953">
        <v>0</v>
      </c>
      <c r="V93" s="953">
        <v>0</v>
      </c>
      <c r="W93" s="955">
        <v>0</v>
      </c>
      <c r="X93" s="1717">
        <v>0</v>
      </c>
    </row>
    <row r="94" spans="1:24" ht="4.5" customHeight="1">
      <c r="A94" s="1707"/>
      <c r="B94" s="911"/>
      <c r="C94" s="949"/>
      <c r="D94" s="950"/>
      <c r="E94" s="951"/>
      <c r="F94" s="950"/>
      <c r="G94" s="950"/>
      <c r="H94" s="951"/>
      <c r="I94" s="952"/>
      <c r="J94" s="952"/>
      <c r="K94" s="811"/>
      <c r="L94" s="950"/>
      <c r="M94" s="950"/>
      <c r="N94" s="949"/>
      <c r="O94" s="950"/>
      <c r="P94" s="950"/>
      <c r="Q94" s="949" t="s">
        <v>46</v>
      </c>
      <c r="R94" s="950"/>
      <c r="S94" s="951"/>
      <c r="T94" s="951"/>
      <c r="U94" s="810"/>
      <c r="V94" s="810"/>
      <c r="W94" s="812"/>
      <c r="X94" s="1719"/>
    </row>
    <row r="95" spans="1:24" s="98" customFormat="1" ht="10.5" customHeight="1">
      <c r="A95" s="1713" t="s">
        <v>63</v>
      </c>
      <c r="B95" s="808" t="s">
        <v>79</v>
      </c>
      <c r="C95" s="809">
        <v>19</v>
      </c>
      <c r="D95" s="810">
        <v>10</v>
      </c>
      <c r="E95" s="812">
        <v>9</v>
      </c>
      <c r="F95" s="810">
        <v>6</v>
      </c>
      <c r="G95" s="810">
        <v>6</v>
      </c>
      <c r="H95" s="812">
        <v>7</v>
      </c>
      <c r="I95" s="965">
        <v>7</v>
      </c>
      <c r="J95" s="965">
        <v>1</v>
      </c>
      <c r="K95" s="810">
        <v>5</v>
      </c>
      <c r="L95" s="810">
        <v>4</v>
      </c>
      <c r="M95" s="810">
        <v>1</v>
      </c>
      <c r="N95" s="809">
        <v>5</v>
      </c>
      <c r="O95" s="810">
        <v>4</v>
      </c>
      <c r="P95" s="810">
        <v>1</v>
      </c>
      <c r="Q95" s="949">
        <v>2</v>
      </c>
      <c r="R95" s="811">
        <v>2</v>
      </c>
      <c r="S95" s="2176">
        <v>0</v>
      </c>
      <c r="T95" s="2176">
        <v>2</v>
      </c>
      <c r="U95" s="953">
        <v>0</v>
      </c>
      <c r="V95" s="953">
        <v>0</v>
      </c>
      <c r="W95" s="955">
        <v>0</v>
      </c>
      <c r="X95" s="1717">
        <v>0</v>
      </c>
    </row>
    <row r="96" spans="1:24" ht="4.5" customHeight="1">
      <c r="A96" s="1707"/>
      <c r="B96" s="911"/>
      <c r="C96" s="949"/>
      <c r="D96" s="950"/>
      <c r="E96" s="951"/>
      <c r="F96" s="950"/>
      <c r="G96" s="950"/>
      <c r="H96" s="951"/>
      <c r="I96" s="952"/>
      <c r="J96" s="952"/>
      <c r="K96" s="811"/>
      <c r="L96" s="950"/>
      <c r="M96" s="950"/>
      <c r="N96" s="949"/>
      <c r="O96" s="950"/>
      <c r="P96" s="950"/>
      <c r="Q96" s="949"/>
      <c r="R96" s="950"/>
      <c r="S96" s="951"/>
      <c r="T96" s="951"/>
      <c r="U96" s="811"/>
      <c r="V96" s="811"/>
      <c r="W96" s="2176"/>
      <c r="X96" s="1715"/>
    </row>
    <row r="97" spans="1:24" ht="10.5" customHeight="1">
      <c r="A97" s="1707"/>
      <c r="B97" s="807" t="s">
        <v>193</v>
      </c>
      <c r="C97" s="953">
        <v>0</v>
      </c>
      <c r="D97" s="953">
        <v>0</v>
      </c>
      <c r="E97" s="955">
        <v>0</v>
      </c>
      <c r="F97" s="953">
        <v>0</v>
      </c>
      <c r="G97" s="953">
        <v>0</v>
      </c>
      <c r="H97" s="953">
        <v>0</v>
      </c>
      <c r="I97" s="954">
        <v>0</v>
      </c>
      <c r="J97" s="955">
        <v>0</v>
      </c>
      <c r="K97" s="956">
        <v>0</v>
      </c>
      <c r="L97" s="953">
        <v>0</v>
      </c>
      <c r="M97" s="953">
        <v>0</v>
      </c>
      <c r="N97" s="956">
        <v>0</v>
      </c>
      <c r="O97" s="953">
        <v>0</v>
      </c>
      <c r="P97" s="953">
        <v>0</v>
      </c>
      <c r="Q97" s="956">
        <v>0</v>
      </c>
      <c r="R97" s="953">
        <v>0</v>
      </c>
      <c r="S97" s="955">
        <v>0</v>
      </c>
      <c r="T97" s="955">
        <v>0</v>
      </c>
      <c r="U97" s="953">
        <v>0</v>
      </c>
      <c r="V97" s="953">
        <v>0</v>
      </c>
      <c r="W97" s="955">
        <v>0</v>
      </c>
      <c r="X97" s="1717">
        <v>0</v>
      </c>
    </row>
    <row r="98" spans="1:24" ht="10.5" customHeight="1">
      <c r="A98" s="1707"/>
      <c r="B98" s="807" t="s">
        <v>194</v>
      </c>
      <c r="C98" s="953">
        <v>0</v>
      </c>
      <c r="D98" s="953">
        <v>0</v>
      </c>
      <c r="E98" s="955">
        <v>0</v>
      </c>
      <c r="F98" s="953">
        <v>0</v>
      </c>
      <c r="G98" s="953">
        <v>0</v>
      </c>
      <c r="H98" s="953">
        <v>0</v>
      </c>
      <c r="I98" s="954">
        <v>0</v>
      </c>
      <c r="J98" s="955">
        <v>0</v>
      </c>
      <c r="K98" s="953">
        <v>0</v>
      </c>
      <c r="L98" s="953">
        <v>0</v>
      </c>
      <c r="M98" s="953">
        <v>0</v>
      </c>
      <c r="N98" s="956">
        <v>0</v>
      </c>
      <c r="O98" s="953">
        <v>0</v>
      </c>
      <c r="P98" s="953">
        <v>0</v>
      </c>
      <c r="Q98" s="956">
        <v>0</v>
      </c>
      <c r="R98" s="953">
        <v>0</v>
      </c>
      <c r="S98" s="955">
        <v>0</v>
      </c>
      <c r="T98" s="955">
        <v>0</v>
      </c>
      <c r="U98" s="953">
        <v>0</v>
      </c>
      <c r="V98" s="953">
        <v>0</v>
      </c>
      <c r="W98" s="955">
        <v>0</v>
      </c>
      <c r="X98" s="1717">
        <v>0</v>
      </c>
    </row>
    <row r="99" spans="1:25" ht="10.5" customHeight="1">
      <c r="A99" s="1707"/>
      <c r="B99" s="807" t="s">
        <v>195</v>
      </c>
      <c r="C99" s="953">
        <v>6</v>
      </c>
      <c r="D99" s="953">
        <v>2</v>
      </c>
      <c r="E99" s="955">
        <v>4</v>
      </c>
      <c r="F99" s="953">
        <v>1</v>
      </c>
      <c r="G99" s="953">
        <v>3</v>
      </c>
      <c r="H99" s="953">
        <v>2</v>
      </c>
      <c r="I99" s="954">
        <v>2</v>
      </c>
      <c r="J99" s="955">
        <v>0</v>
      </c>
      <c r="K99" s="953">
        <v>2</v>
      </c>
      <c r="L99" s="953">
        <v>2</v>
      </c>
      <c r="M99" s="953">
        <v>0</v>
      </c>
      <c r="N99" s="956">
        <v>2</v>
      </c>
      <c r="O99" s="953">
        <v>2</v>
      </c>
      <c r="P99" s="953">
        <v>0</v>
      </c>
      <c r="Q99" s="956">
        <v>0</v>
      </c>
      <c r="R99" s="953">
        <v>0</v>
      </c>
      <c r="S99" s="955">
        <v>0</v>
      </c>
      <c r="T99" s="955">
        <v>0</v>
      </c>
      <c r="U99" s="953">
        <v>0</v>
      </c>
      <c r="V99" s="953">
        <v>0</v>
      </c>
      <c r="W99" s="955">
        <v>0</v>
      </c>
      <c r="X99" s="1717">
        <v>0</v>
      </c>
      <c r="Y99" s="636" t="s">
        <v>46</v>
      </c>
    </row>
    <row r="100" spans="1:24" ht="10.5" customHeight="1">
      <c r="A100" s="1707"/>
      <c r="B100" s="807" t="s">
        <v>196</v>
      </c>
      <c r="C100" s="953">
        <v>5</v>
      </c>
      <c r="D100" s="953">
        <v>3</v>
      </c>
      <c r="E100" s="955">
        <v>2</v>
      </c>
      <c r="F100" s="953">
        <v>2</v>
      </c>
      <c r="G100" s="953">
        <v>1</v>
      </c>
      <c r="H100" s="953">
        <v>2</v>
      </c>
      <c r="I100" s="954">
        <v>2</v>
      </c>
      <c r="J100" s="955">
        <v>1</v>
      </c>
      <c r="K100" s="956">
        <v>0</v>
      </c>
      <c r="L100" s="953">
        <v>0</v>
      </c>
      <c r="M100" s="953">
        <v>0</v>
      </c>
      <c r="N100" s="956">
        <v>0</v>
      </c>
      <c r="O100" s="953">
        <v>0</v>
      </c>
      <c r="P100" s="953">
        <v>0</v>
      </c>
      <c r="Q100" s="956">
        <v>2</v>
      </c>
      <c r="R100" s="953">
        <v>2</v>
      </c>
      <c r="S100" s="955">
        <v>0</v>
      </c>
      <c r="T100" s="955">
        <v>2</v>
      </c>
      <c r="U100" s="953">
        <v>0</v>
      </c>
      <c r="V100" s="953">
        <v>0</v>
      </c>
      <c r="W100" s="955">
        <v>0</v>
      </c>
      <c r="X100" s="1717">
        <v>0</v>
      </c>
    </row>
    <row r="101" spans="1:40" ht="10.5" customHeight="1">
      <c r="A101" s="1707"/>
      <c r="B101" s="807" t="s">
        <v>197</v>
      </c>
      <c r="C101" s="953">
        <v>8</v>
      </c>
      <c r="D101" s="953">
        <v>5</v>
      </c>
      <c r="E101" s="955">
        <v>3</v>
      </c>
      <c r="F101" s="953">
        <v>3</v>
      </c>
      <c r="G101" s="953">
        <v>2</v>
      </c>
      <c r="H101" s="953">
        <v>3</v>
      </c>
      <c r="I101" s="954">
        <v>3</v>
      </c>
      <c r="J101" s="955">
        <v>0</v>
      </c>
      <c r="K101" s="953">
        <v>3</v>
      </c>
      <c r="L101" s="953">
        <v>2</v>
      </c>
      <c r="M101" s="953">
        <v>1</v>
      </c>
      <c r="N101" s="956">
        <v>3</v>
      </c>
      <c r="O101" s="953">
        <v>2</v>
      </c>
      <c r="P101" s="953">
        <v>1</v>
      </c>
      <c r="Q101" s="956">
        <v>0</v>
      </c>
      <c r="R101" s="953">
        <v>0</v>
      </c>
      <c r="S101" s="955">
        <v>0</v>
      </c>
      <c r="T101" s="955">
        <v>0</v>
      </c>
      <c r="U101" s="953">
        <v>0</v>
      </c>
      <c r="V101" s="953">
        <v>0</v>
      </c>
      <c r="W101" s="955">
        <v>0</v>
      </c>
      <c r="X101" s="1717">
        <v>0</v>
      </c>
      <c r="Y101" s="841"/>
      <c r="Z101" s="841"/>
      <c r="AA101" s="841"/>
      <c r="AB101" s="841"/>
      <c r="AC101" s="841"/>
      <c r="AD101" s="841"/>
      <c r="AE101" s="841"/>
      <c r="AF101" s="841"/>
      <c r="AG101" s="841"/>
      <c r="AH101" s="841"/>
      <c r="AI101" s="841"/>
      <c r="AJ101" s="841"/>
      <c r="AK101" s="841"/>
      <c r="AL101" s="841"/>
      <c r="AM101" s="841"/>
      <c r="AN101" s="841"/>
    </row>
    <row r="102" spans="1:24" ht="4.5" customHeight="1" thickBot="1">
      <c r="A102" s="1721"/>
      <c r="B102" s="1722"/>
      <c r="C102" s="1738"/>
      <c r="D102" s="1739"/>
      <c r="E102" s="2177"/>
      <c r="F102" s="1740"/>
      <c r="G102" s="1740"/>
      <c r="H102" s="1741"/>
      <c r="I102" s="1742"/>
      <c r="J102" s="1742"/>
      <c r="K102" s="1739"/>
      <c r="L102" s="1739"/>
      <c r="M102" s="1739"/>
      <c r="N102" s="1738"/>
      <c r="O102" s="1739"/>
      <c r="P102" s="1739"/>
      <c r="Q102" s="1738"/>
      <c r="R102" s="1739"/>
      <c r="S102" s="1739"/>
      <c r="T102" s="1742"/>
      <c r="U102" s="1739"/>
      <c r="V102" s="1739"/>
      <c r="W102" s="2177"/>
      <c r="X102" s="2178"/>
    </row>
    <row r="103" spans="1:24" ht="10.5" customHeight="1">
      <c r="A103" s="944"/>
      <c r="B103" s="902"/>
      <c r="C103" s="953"/>
      <c r="D103" s="953"/>
      <c r="E103" s="953"/>
      <c r="F103" s="953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  <c r="Q103" s="953"/>
      <c r="R103" s="953"/>
      <c r="S103" s="953"/>
      <c r="T103" s="953"/>
      <c r="U103" s="953"/>
      <c r="V103" s="953"/>
      <c r="W103" s="953"/>
      <c r="X103" s="1000" t="s">
        <v>219</v>
      </c>
    </row>
    <row r="104" spans="1:24" s="901" customFormat="1" ht="10.5" customHeight="1">
      <c r="A104" s="899"/>
      <c r="B104" s="976" t="str">
        <f>$B$54</f>
        <v>noch: 5. Tierwirt/-in</v>
      </c>
      <c r="C104" s="896"/>
      <c r="D104" s="896"/>
      <c r="E104" s="897"/>
      <c r="F104" s="896"/>
      <c r="G104" s="896"/>
      <c r="H104" s="896"/>
      <c r="I104" s="896"/>
      <c r="J104" s="2617" t="s">
        <v>266</v>
      </c>
      <c r="K104" s="2617"/>
      <c r="L104" s="2617"/>
      <c r="M104" s="2617"/>
      <c r="N104" s="2617"/>
      <c r="O104" s="1001"/>
      <c r="P104" s="1003"/>
      <c r="Q104" s="1001"/>
      <c r="R104" s="1001"/>
      <c r="S104" s="1001"/>
      <c r="T104" s="1001"/>
      <c r="U104" s="1001"/>
      <c r="V104" s="1001"/>
      <c r="W104" s="1001"/>
      <c r="X104" s="900" t="str">
        <f>'A. Ausbildungsverh. Landwirt'!$W$3</f>
        <v>Mai 2007</v>
      </c>
    </row>
    <row r="105" spans="1:24" ht="10.5" customHeight="1">
      <c r="A105" s="832"/>
      <c r="B105" s="978"/>
      <c r="C105" s="903"/>
      <c r="D105" s="903"/>
      <c r="E105" s="904"/>
      <c r="F105" s="903"/>
      <c r="G105" s="903"/>
      <c r="H105" s="903"/>
      <c r="I105" s="903"/>
      <c r="J105" s="1004"/>
      <c r="K105" s="1002"/>
      <c r="L105" s="1004"/>
      <c r="M105" s="815"/>
      <c r="N105" s="1004"/>
      <c r="O105" s="1004"/>
      <c r="P105" s="815"/>
      <c r="Q105" s="1004"/>
      <c r="R105" s="1004"/>
      <c r="S105" s="1004"/>
      <c r="T105" s="1004"/>
      <c r="U105" s="1004"/>
      <c r="V105" s="1004"/>
      <c r="W105" s="1004"/>
      <c r="X105" s="1004"/>
    </row>
    <row r="106" spans="1:24" ht="10.5" customHeight="1" thickBot="1">
      <c r="A106" s="979"/>
      <c r="B106" s="904"/>
      <c r="C106" s="950"/>
      <c r="D106" s="950"/>
      <c r="E106" s="811"/>
      <c r="F106" s="950"/>
      <c r="G106" s="950"/>
      <c r="H106" s="950"/>
      <c r="I106" s="950"/>
      <c r="J106" s="950"/>
      <c r="K106" s="950"/>
      <c r="L106" s="950"/>
      <c r="M106" s="811"/>
      <c r="N106" s="950"/>
      <c r="O106" s="950"/>
      <c r="P106" s="811"/>
      <c r="Q106" s="950"/>
      <c r="R106" s="950"/>
      <c r="S106" s="1004"/>
      <c r="T106" s="1004"/>
      <c r="U106" s="1004"/>
      <c r="V106" s="1004"/>
      <c r="W106" s="1004"/>
      <c r="X106" s="1004"/>
    </row>
    <row r="107" spans="1:24" s="980" customFormat="1" ht="15" customHeight="1">
      <c r="A107" s="1979"/>
      <c r="B107" s="1980"/>
      <c r="C107" s="2618" t="str">
        <f>$C$7</f>
        <v>Auszubildende am 31.12.2006</v>
      </c>
      <c r="D107" s="2619"/>
      <c r="E107" s="2619"/>
      <c r="F107" s="2619"/>
      <c r="G107" s="2619"/>
      <c r="H107" s="2620"/>
      <c r="I107" s="1971" t="s">
        <v>1</v>
      </c>
      <c r="J107" s="1971" t="s">
        <v>2</v>
      </c>
      <c r="K107" s="1705" t="str">
        <f>K7</f>
        <v>Teilnehmer an Abschlussprüfungen </v>
      </c>
      <c r="L107" s="1704"/>
      <c r="M107" s="1704"/>
      <c r="N107" s="1704"/>
      <c r="O107" s="1704"/>
      <c r="P107" s="1981"/>
      <c r="Q107" s="1705" t="s">
        <v>0</v>
      </c>
      <c r="R107" s="1704"/>
      <c r="S107" s="1704"/>
      <c r="T107" s="1704"/>
      <c r="U107" s="1704"/>
      <c r="V107" s="1704"/>
      <c r="W107" s="1704"/>
      <c r="X107" s="1982"/>
    </row>
    <row r="108" spans="1:24" s="980" customFormat="1" ht="10.5" customHeight="1">
      <c r="A108" s="1707"/>
      <c r="B108" s="935"/>
      <c r="C108" s="912"/>
      <c r="D108" s="913"/>
      <c r="E108" s="914"/>
      <c r="F108" s="915" t="s">
        <v>51</v>
      </c>
      <c r="G108" s="916"/>
      <c r="H108" s="917"/>
      <c r="I108" s="927" t="s">
        <v>5</v>
      </c>
      <c r="J108" s="927" t="s">
        <v>6</v>
      </c>
      <c r="K108" s="1973"/>
      <c r="L108" s="1983"/>
      <c r="M108" s="1973"/>
      <c r="N108" s="1984"/>
      <c r="O108" s="926"/>
      <c r="P108" s="923"/>
      <c r="Q108" s="1973"/>
      <c r="R108" s="1973"/>
      <c r="S108" s="1973"/>
      <c r="T108" s="1983"/>
      <c r="U108" s="908" t="s">
        <v>4</v>
      </c>
      <c r="V108" s="922"/>
      <c r="W108" s="922"/>
      <c r="X108" s="1708"/>
    </row>
    <row r="109" spans="1:24" s="980" customFormat="1" ht="10.5" customHeight="1">
      <c r="A109" s="1716"/>
      <c r="B109" s="927" t="s">
        <v>12</v>
      </c>
      <c r="C109" s="928"/>
      <c r="D109" s="929"/>
      <c r="E109" s="930"/>
      <c r="F109" s="931" t="s">
        <v>52</v>
      </c>
      <c r="G109" s="932"/>
      <c r="H109" s="933"/>
      <c r="I109" s="927" t="s">
        <v>12</v>
      </c>
      <c r="J109" s="927" t="s">
        <v>12</v>
      </c>
      <c r="K109" s="930"/>
      <c r="L109" s="1985"/>
      <c r="M109" s="930"/>
      <c r="N109" s="918" t="s">
        <v>3</v>
      </c>
      <c r="O109" s="903"/>
      <c r="P109" s="1986"/>
      <c r="Q109" s="930"/>
      <c r="R109" s="930"/>
      <c r="S109" s="930"/>
      <c r="T109" s="913" t="s">
        <v>8</v>
      </c>
      <c r="U109" s="931" t="s">
        <v>9</v>
      </c>
      <c r="V109" s="932"/>
      <c r="W109" s="932"/>
      <c r="X109" s="1987"/>
    </row>
    <row r="110" spans="1:24" s="980" customFormat="1" ht="10.5" customHeight="1">
      <c r="A110" s="1709" t="s">
        <v>53</v>
      </c>
      <c r="B110" s="927" t="s">
        <v>76</v>
      </c>
      <c r="C110" s="912" t="s">
        <v>23</v>
      </c>
      <c r="D110" s="913" t="s">
        <v>21</v>
      </c>
      <c r="E110" s="927" t="s">
        <v>22</v>
      </c>
      <c r="F110" s="937"/>
      <c r="G110" s="937"/>
      <c r="H110" s="937"/>
      <c r="I110" s="927" t="s">
        <v>24</v>
      </c>
      <c r="J110" s="927" t="s">
        <v>24</v>
      </c>
      <c r="K110" s="912" t="s">
        <v>23</v>
      </c>
      <c r="L110" s="913" t="s">
        <v>21</v>
      </c>
      <c r="M110" s="927" t="s">
        <v>22</v>
      </c>
      <c r="N110" s="931" t="s">
        <v>77</v>
      </c>
      <c r="O110" s="932"/>
      <c r="P110" s="933"/>
      <c r="Q110" s="912" t="s">
        <v>23</v>
      </c>
      <c r="R110" s="927" t="s">
        <v>21</v>
      </c>
      <c r="S110" s="925" t="s">
        <v>22</v>
      </c>
      <c r="T110" s="913" t="s">
        <v>13</v>
      </c>
      <c r="U110" s="912" t="s">
        <v>23</v>
      </c>
      <c r="V110" s="939" t="s">
        <v>21</v>
      </c>
      <c r="W110" s="927" t="s">
        <v>22</v>
      </c>
      <c r="X110" s="1992" t="s">
        <v>215</v>
      </c>
    </row>
    <row r="111" spans="1:24" s="980" customFormat="1" ht="10.5" customHeight="1">
      <c r="A111" s="1716"/>
      <c r="B111" s="927" t="s">
        <v>78</v>
      </c>
      <c r="C111" s="912" t="s">
        <v>35</v>
      </c>
      <c r="D111" s="913" t="s">
        <v>34</v>
      </c>
      <c r="E111" s="927" t="s">
        <v>34</v>
      </c>
      <c r="F111" s="939" t="s">
        <v>36</v>
      </c>
      <c r="G111" s="939" t="s">
        <v>37</v>
      </c>
      <c r="H111" s="939" t="s">
        <v>38</v>
      </c>
      <c r="I111" s="927" t="s">
        <v>39</v>
      </c>
      <c r="J111" s="927" t="s">
        <v>39</v>
      </c>
      <c r="K111" s="912" t="s">
        <v>35</v>
      </c>
      <c r="L111" s="913" t="s">
        <v>34</v>
      </c>
      <c r="M111" s="927" t="s">
        <v>40</v>
      </c>
      <c r="N111" s="940" t="s">
        <v>23</v>
      </c>
      <c r="O111" s="942" t="s">
        <v>21</v>
      </c>
      <c r="P111" s="942" t="s">
        <v>22</v>
      </c>
      <c r="Q111" s="912" t="s">
        <v>35</v>
      </c>
      <c r="R111" s="927" t="s">
        <v>34</v>
      </c>
      <c r="S111" s="925" t="s">
        <v>40</v>
      </c>
      <c r="T111" s="913" t="s">
        <v>25</v>
      </c>
      <c r="U111" s="912" t="s">
        <v>35</v>
      </c>
      <c r="V111" s="939" t="s">
        <v>34</v>
      </c>
      <c r="W111" s="927" t="s">
        <v>40</v>
      </c>
      <c r="X111" s="1988" t="s">
        <v>216</v>
      </c>
    </row>
    <row r="112" spans="1:24" s="980" customFormat="1" ht="10.5" customHeight="1">
      <c r="A112" s="1712"/>
      <c r="B112" s="943"/>
      <c r="C112" s="928"/>
      <c r="D112" s="929"/>
      <c r="E112" s="930"/>
      <c r="G112" s="2203"/>
      <c r="I112" s="927" t="s">
        <v>45</v>
      </c>
      <c r="J112" s="927" t="s">
        <v>45</v>
      </c>
      <c r="K112" s="930"/>
      <c r="L112" s="1985"/>
      <c r="M112" s="930"/>
      <c r="N112" s="912" t="s">
        <v>35</v>
      </c>
      <c r="O112" s="927" t="s">
        <v>34</v>
      </c>
      <c r="P112" s="927" t="s">
        <v>40</v>
      </c>
      <c r="Q112" s="1004"/>
      <c r="R112" s="935"/>
      <c r="S112" s="1004"/>
      <c r="T112" s="913" t="s">
        <v>41</v>
      </c>
      <c r="U112" s="2204"/>
      <c r="V112" s="2204"/>
      <c r="W112" s="2204"/>
      <c r="X112" s="2205" t="s">
        <v>74</v>
      </c>
    </row>
    <row r="113" spans="1:24" s="98" customFormat="1" ht="4.5" customHeight="1">
      <c r="A113" s="1707"/>
      <c r="B113" s="911"/>
      <c r="C113" s="1006"/>
      <c r="D113" s="974"/>
      <c r="E113" s="1007"/>
      <c r="F113" s="974"/>
      <c r="G113" s="974"/>
      <c r="H113" s="1007"/>
      <c r="I113" s="1008"/>
      <c r="J113" s="974"/>
      <c r="K113" s="1006"/>
      <c r="L113" s="974"/>
      <c r="M113" s="974"/>
      <c r="N113" s="1039"/>
      <c r="O113" s="974"/>
      <c r="P113" s="1009"/>
      <c r="Q113" s="1006"/>
      <c r="R113" s="974"/>
      <c r="S113" s="974"/>
      <c r="T113" s="1008"/>
      <c r="U113" s="1006"/>
      <c r="V113" s="974"/>
      <c r="W113" s="974"/>
      <c r="X113" s="1743"/>
    </row>
    <row r="114" spans="1:24" ht="10.5" customHeight="1">
      <c r="A114" s="1713" t="s">
        <v>64</v>
      </c>
      <c r="B114" s="808" t="s">
        <v>79</v>
      </c>
      <c r="C114" s="809">
        <v>8</v>
      </c>
      <c r="D114" s="810">
        <v>5</v>
      </c>
      <c r="E114" s="955">
        <v>3</v>
      </c>
      <c r="F114" s="810">
        <v>2</v>
      </c>
      <c r="G114" s="810">
        <v>5</v>
      </c>
      <c r="H114" s="812">
        <v>1</v>
      </c>
      <c r="I114" s="812">
        <v>4</v>
      </c>
      <c r="J114" s="810">
        <v>2</v>
      </c>
      <c r="K114" s="809">
        <v>2</v>
      </c>
      <c r="L114" s="953">
        <v>0</v>
      </c>
      <c r="M114" s="810">
        <v>2</v>
      </c>
      <c r="N114" s="809">
        <v>1</v>
      </c>
      <c r="O114" s="953">
        <v>0</v>
      </c>
      <c r="P114" s="810">
        <v>1</v>
      </c>
      <c r="Q114" s="949">
        <v>0</v>
      </c>
      <c r="R114" s="811">
        <v>0</v>
      </c>
      <c r="S114" s="811">
        <v>0</v>
      </c>
      <c r="T114" s="1036">
        <v>0</v>
      </c>
      <c r="U114" s="809">
        <v>0</v>
      </c>
      <c r="V114" s="810">
        <v>0</v>
      </c>
      <c r="W114" s="810">
        <v>0</v>
      </c>
      <c r="X114" s="1719">
        <v>0</v>
      </c>
    </row>
    <row r="115" spans="1:90" ht="4.5" customHeight="1">
      <c r="A115" s="1707"/>
      <c r="B115" s="911"/>
      <c r="C115" s="949"/>
      <c r="D115" s="950"/>
      <c r="E115" s="951"/>
      <c r="F115" s="950"/>
      <c r="G115" s="950"/>
      <c r="H115" s="951"/>
      <c r="I115" s="951"/>
      <c r="J115" s="951"/>
      <c r="K115" s="811"/>
      <c r="L115" s="950"/>
      <c r="M115" s="950"/>
      <c r="N115" s="969"/>
      <c r="O115" s="950"/>
      <c r="P115" s="811"/>
      <c r="Q115" s="949"/>
      <c r="R115" s="950"/>
      <c r="S115" s="950"/>
      <c r="T115" s="952"/>
      <c r="U115" s="949"/>
      <c r="V115" s="950"/>
      <c r="W115" s="950"/>
      <c r="X115" s="1718"/>
      <c r="Y115" s="1010"/>
      <c r="Z115" s="1010"/>
      <c r="AA115" s="1010"/>
      <c r="AB115" s="1010"/>
      <c r="AC115" s="1010"/>
      <c r="AD115" s="1010"/>
      <c r="AE115" s="1010"/>
      <c r="AF115" s="1010"/>
      <c r="AG115" s="1010"/>
      <c r="AH115" s="1010"/>
      <c r="AI115" s="1010"/>
      <c r="AJ115" s="1010"/>
      <c r="AK115" s="1010"/>
      <c r="AL115" s="1010"/>
      <c r="AM115" s="1010"/>
      <c r="AN115" s="1010"/>
      <c r="AO115" s="1010"/>
      <c r="AP115" s="1010"/>
      <c r="AQ115" s="1010"/>
      <c r="AR115" s="1010"/>
      <c r="AS115" s="1010"/>
      <c r="AT115" s="1010"/>
      <c r="AU115" s="1010"/>
      <c r="AV115" s="1010"/>
      <c r="AW115" s="1010"/>
      <c r="AX115" s="1010"/>
      <c r="AY115" s="1010"/>
      <c r="AZ115" s="1010"/>
      <c r="BA115" s="1010"/>
      <c r="BB115" s="1010"/>
      <c r="BC115" s="1010"/>
      <c r="BD115" s="1010"/>
      <c r="BE115" s="1010"/>
      <c r="BF115" s="1010"/>
      <c r="BG115" s="1010"/>
      <c r="BH115" s="1010"/>
      <c r="BI115" s="1010"/>
      <c r="BJ115" s="1010"/>
      <c r="BK115" s="1010"/>
      <c r="BL115" s="1010"/>
      <c r="BM115" s="1010"/>
      <c r="BN115" s="1010"/>
      <c r="BO115" s="1010"/>
      <c r="BP115" s="1010"/>
      <c r="BQ115" s="1010"/>
      <c r="BR115" s="1010"/>
      <c r="BS115" s="1010"/>
      <c r="BT115" s="1010"/>
      <c r="BU115" s="1010"/>
      <c r="BV115" s="1010"/>
      <c r="BW115" s="1010"/>
      <c r="BX115" s="1010"/>
      <c r="BY115" s="1010"/>
      <c r="BZ115" s="1010"/>
      <c r="CA115" s="1010"/>
      <c r="CB115" s="1010"/>
      <c r="CC115" s="1010"/>
      <c r="CD115" s="1010"/>
      <c r="CE115" s="1010"/>
      <c r="CF115" s="1010"/>
      <c r="CG115" s="1010"/>
      <c r="CH115" s="1010"/>
      <c r="CI115" s="1010"/>
      <c r="CJ115" s="1010"/>
      <c r="CK115" s="1010"/>
      <c r="CL115" s="1010"/>
    </row>
    <row r="116" spans="1:90" ht="10.5" customHeight="1">
      <c r="A116" s="1707"/>
      <c r="B116" s="807" t="s">
        <v>193</v>
      </c>
      <c r="C116" s="953">
        <v>0</v>
      </c>
      <c r="D116" s="953">
        <v>0</v>
      </c>
      <c r="E116" s="955">
        <v>0</v>
      </c>
      <c r="F116" s="953">
        <v>0</v>
      </c>
      <c r="G116" s="953">
        <v>0</v>
      </c>
      <c r="H116" s="953">
        <v>0</v>
      </c>
      <c r="I116" s="954">
        <v>0</v>
      </c>
      <c r="J116" s="955">
        <v>0</v>
      </c>
      <c r="K116" s="956">
        <v>0</v>
      </c>
      <c r="L116" s="953">
        <v>0</v>
      </c>
      <c r="M116" s="953">
        <v>0</v>
      </c>
      <c r="N116" s="956">
        <v>0</v>
      </c>
      <c r="O116" s="953">
        <v>0</v>
      </c>
      <c r="P116" s="953">
        <v>0</v>
      </c>
      <c r="Q116" s="956">
        <v>0</v>
      </c>
      <c r="R116" s="953">
        <v>0</v>
      </c>
      <c r="S116" s="953">
        <v>0</v>
      </c>
      <c r="T116" s="954">
        <v>0</v>
      </c>
      <c r="U116" s="956">
        <v>0</v>
      </c>
      <c r="V116" s="953">
        <v>0</v>
      </c>
      <c r="W116" s="953">
        <v>0</v>
      </c>
      <c r="X116" s="1717">
        <v>0</v>
      </c>
      <c r="Y116" s="1010"/>
      <c r="Z116" s="1010"/>
      <c r="AA116" s="1010"/>
      <c r="AB116" s="1010"/>
      <c r="AC116" s="1010"/>
      <c r="AD116" s="1010"/>
      <c r="AE116" s="1010"/>
      <c r="AF116" s="1010"/>
      <c r="AG116" s="1010"/>
      <c r="AH116" s="1010"/>
      <c r="AI116" s="1010"/>
      <c r="AJ116" s="1010"/>
      <c r="AK116" s="1010"/>
      <c r="AL116" s="1010"/>
      <c r="AM116" s="1010"/>
      <c r="AN116" s="1010"/>
      <c r="AO116" s="1010"/>
      <c r="AP116" s="1010"/>
      <c r="AQ116" s="1010"/>
      <c r="AR116" s="1010"/>
      <c r="AS116" s="1010"/>
      <c r="AT116" s="1010"/>
      <c r="AU116" s="1010"/>
      <c r="AV116" s="1010"/>
      <c r="AW116" s="1010"/>
      <c r="AX116" s="1010"/>
      <c r="AY116" s="1010"/>
      <c r="AZ116" s="1010"/>
      <c r="BA116" s="1010"/>
      <c r="BB116" s="1010"/>
      <c r="BC116" s="1010"/>
      <c r="BD116" s="1010"/>
      <c r="BE116" s="1010"/>
      <c r="BF116" s="1010"/>
      <c r="BG116" s="1010"/>
      <c r="BH116" s="1010"/>
      <c r="BI116" s="1010"/>
      <c r="BJ116" s="1010"/>
      <c r="BK116" s="1010"/>
      <c r="BL116" s="1010"/>
      <c r="BM116" s="1010"/>
      <c r="BN116" s="1010"/>
      <c r="BO116" s="1010"/>
      <c r="BP116" s="1010"/>
      <c r="BQ116" s="1010"/>
      <c r="BR116" s="1010"/>
      <c r="BS116" s="1010"/>
      <c r="BT116" s="1010"/>
      <c r="BU116" s="1010"/>
      <c r="BV116" s="1010"/>
      <c r="BW116" s="1010"/>
      <c r="BX116" s="1010"/>
      <c r="BY116" s="1010"/>
      <c r="BZ116" s="1010"/>
      <c r="CA116" s="1010"/>
      <c r="CB116" s="1010"/>
      <c r="CC116" s="1010"/>
      <c r="CD116" s="1010"/>
      <c r="CE116" s="1010"/>
      <c r="CF116" s="1010"/>
      <c r="CG116" s="1010"/>
      <c r="CH116" s="1010"/>
      <c r="CI116" s="1010"/>
      <c r="CJ116" s="1010"/>
      <c r="CK116" s="1010"/>
      <c r="CL116" s="1010"/>
    </row>
    <row r="117" spans="1:90" ht="10.5" customHeight="1">
      <c r="A117" s="1707"/>
      <c r="B117" s="807" t="s">
        <v>194</v>
      </c>
      <c r="C117" s="953">
        <v>0</v>
      </c>
      <c r="D117" s="953">
        <v>0</v>
      </c>
      <c r="E117" s="955">
        <v>0</v>
      </c>
      <c r="F117" s="953">
        <v>0</v>
      </c>
      <c r="G117" s="953">
        <v>0</v>
      </c>
      <c r="H117" s="953">
        <v>0</v>
      </c>
      <c r="I117" s="954">
        <v>0</v>
      </c>
      <c r="J117" s="955">
        <v>0</v>
      </c>
      <c r="K117" s="953">
        <v>1</v>
      </c>
      <c r="L117" s="953">
        <v>0</v>
      </c>
      <c r="M117" s="953">
        <v>1</v>
      </c>
      <c r="N117" s="956">
        <v>0</v>
      </c>
      <c r="O117" s="953">
        <v>0</v>
      </c>
      <c r="P117" s="953">
        <v>0</v>
      </c>
      <c r="Q117" s="956">
        <v>0</v>
      </c>
      <c r="R117" s="953">
        <v>0</v>
      </c>
      <c r="S117" s="953">
        <v>0</v>
      </c>
      <c r="T117" s="954">
        <v>0</v>
      </c>
      <c r="U117" s="956">
        <v>0</v>
      </c>
      <c r="V117" s="953">
        <v>0</v>
      </c>
      <c r="W117" s="953">
        <v>0</v>
      </c>
      <c r="X117" s="1717">
        <v>0</v>
      </c>
      <c r="Y117" s="1010"/>
      <c r="Z117" s="1010"/>
      <c r="AA117" s="1010"/>
      <c r="AB117" s="1010"/>
      <c r="AC117" s="1010"/>
      <c r="AD117" s="1010"/>
      <c r="AE117" s="1010"/>
      <c r="AF117" s="1010"/>
      <c r="AG117" s="1010"/>
      <c r="AH117" s="1010"/>
      <c r="AI117" s="1010"/>
      <c r="AJ117" s="1010"/>
      <c r="AK117" s="1010"/>
      <c r="AL117" s="1010"/>
      <c r="AM117" s="1010"/>
      <c r="AN117" s="1010"/>
      <c r="AO117" s="1010"/>
      <c r="AP117" s="1010"/>
      <c r="AQ117" s="1010"/>
      <c r="AR117" s="1010"/>
      <c r="AS117" s="1010"/>
      <c r="AT117" s="1010"/>
      <c r="AU117" s="1010"/>
      <c r="AV117" s="1010"/>
      <c r="AW117" s="1010"/>
      <c r="AX117" s="1010"/>
      <c r="AY117" s="1010"/>
      <c r="AZ117" s="1010"/>
      <c r="BA117" s="1010"/>
      <c r="BB117" s="1010"/>
      <c r="BC117" s="1010"/>
      <c r="BD117" s="1010"/>
      <c r="BE117" s="1010"/>
      <c r="BF117" s="1010"/>
      <c r="BG117" s="1010"/>
      <c r="BH117" s="1010"/>
      <c r="BI117" s="1010"/>
      <c r="BJ117" s="1010"/>
      <c r="BK117" s="1010"/>
      <c r="BL117" s="1010"/>
      <c r="BM117" s="1010"/>
      <c r="BN117" s="1010"/>
      <c r="BO117" s="1010"/>
      <c r="BP117" s="1010"/>
      <c r="BQ117" s="1010"/>
      <c r="BR117" s="1010"/>
      <c r="BS117" s="1010"/>
      <c r="BT117" s="1010"/>
      <c r="BU117" s="1010"/>
      <c r="BV117" s="1010"/>
      <c r="BW117" s="1010"/>
      <c r="BX117" s="1010"/>
      <c r="BY117" s="1010"/>
      <c r="BZ117" s="1010"/>
      <c r="CA117" s="1010"/>
      <c r="CB117" s="1010"/>
      <c r="CC117" s="1010"/>
      <c r="CD117" s="1010"/>
      <c r="CE117" s="1010"/>
      <c r="CF117" s="1010"/>
      <c r="CG117" s="1010"/>
      <c r="CH117" s="1010"/>
      <c r="CI117" s="1010"/>
      <c r="CJ117" s="1010"/>
      <c r="CK117" s="1010"/>
      <c r="CL117" s="1010"/>
    </row>
    <row r="118" spans="1:90" ht="10.5" customHeight="1">
      <c r="A118" s="1707"/>
      <c r="B118" s="807" t="s">
        <v>195</v>
      </c>
      <c r="C118" s="953">
        <v>3</v>
      </c>
      <c r="D118" s="953">
        <v>3</v>
      </c>
      <c r="E118" s="955">
        <v>0</v>
      </c>
      <c r="F118" s="953">
        <v>1</v>
      </c>
      <c r="G118" s="953">
        <v>2</v>
      </c>
      <c r="H118" s="953">
        <v>0</v>
      </c>
      <c r="I118" s="954">
        <v>1</v>
      </c>
      <c r="J118" s="955">
        <v>0</v>
      </c>
      <c r="K118" s="953">
        <v>0</v>
      </c>
      <c r="L118" s="953">
        <v>0</v>
      </c>
      <c r="M118" s="953">
        <v>0</v>
      </c>
      <c r="N118" s="956">
        <v>0</v>
      </c>
      <c r="O118" s="953">
        <v>0</v>
      </c>
      <c r="P118" s="953">
        <v>0</v>
      </c>
      <c r="Q118" s="956">
        <v>0</v>
      </c>
      <c r="R118" s="953">
        <v>0</v>
      </c>
      <c r="S118" s="953">
        <v>0</v>
      </c>
      <c r="T118" s="954">
        <v>0</v>
      </c>
      <c r="U118" s="956">
        <v>0</v>
      </c>
      <c r="V118" s="953">
        <v>0</v>
      </c>
      <c r="W118" s="953">
        <v>0</v>
      </c>
      <c r="X118" s="1717">
        <v>0</v>
      </c>
      <c r="Y118" s="1010"/>
      <c r="Z118" s="1010"/>
      <c r="AA118" s="1010"/>
      <c r="AB118" s="1010"/>
      <c r="AC118" s="1010"/>
      <c r="AD118" s="1010"/>
      <c r="AE118" s="1010"/>
      <c r="AF118" s="1010"/>
      <c r="AG118" s="1010"/>
      <c r="AH118" s="1010"/>
      <c r="AI118" s="1010"/>
      <c r="AJ118" s="1010"/>
      <c r="AK118" s="1010"/>
      <c r="AL118" s="1010"/>
      <c r="AM118" s="1010"/>
      <c r="AN118" s="1010"/>
      <c r="AO118" s="1010"/>
      <c r="AP118" s="1010"/>
      <c r="AQ118" s="1010"/>
      <c r="AR118" s="1010"/>
      <c r="AS118" s="1010"/>
      <c r="AT118" s="1010"/>
      <c r="AU118" s="1010"/>
      <c r="AV118" s="1010"/>
      <c r="AW118" s="1010"/>
      <c r="AX118" s="1010"/>
      <c r="AY118" s="1010"/>
      <c r="AZ118" s="1010"/>
      <c r="BA118" s="1010"/>
      <c r="BB118" s="1010"/>
      <c r="BC118" s="1010"/>
      <c r="BD118" s="1010"/>
      <c r="BE118" s="1010"/>
      <c r="BF118" s="1010"/>
      <c r="BG118" s="1010"/>
      <c r="BH118" s="1010"/>
      <c r="BI118" s="1010"/>
      <c r="BJ118" s="1010"/>
      <c r="BK118" s="1010"/>
      <c r="BL118" s="1010"/>
      <c r="BM118" s="1010"/>
      <c r="BN118" s="1010"/>
      <c r="BO118" s="1010"/>
      <c r="BP118" s="1010"/>
      <c r="BQ118" s="1010"/>
      <c r="BR118" s="1010"/>
      <c r="BS118" s="1010"/>
      <c r="BT118" s="1010"/>
      <c r="BU118" s="1010"/>
      <c r="BV118" s="1010"/>
      <c r="BW118" s="1010"/>
      <c r="BX118" s="1010"/>
      <c r="BY118" s="1010"/>
      <c r="BZ118" s="1010"/>
      <c r="CA118" s="1010"/>
      <c r="CB118" s="1010"/>
      <c r="CC118" s="1010"/>
      <c r="CD118" s="1010"/>
      <c r="CE118" s="1010"/>
      <c r="CF118" s="1010"/>
      <c r="CG118" s="1010"/>
      <c r="CH118" s="1010"/>
      <c r="CI118" s="1010"/>
      <c r="CJ118" s="1010"/>
      <c r="CK118" s="1010"/>
      <c r="CL118" s="1010"/>
    </row>
    <row r="119" spans="1:90" ht="10.5" customHeight="1">
      <c r="A119" s="1707"/>
      <c r="B119" s="807" t="s">
        <v>196</v>
      </c>
      <c r="C119" s="953">
        <v>0</v>
      </c>
      <c r="D119" s="953">
        <v>0</v>
      </c>
      <c r="E119" s="955">
        <v>0</v>
      </c>
      <c r="F119" s="953">
        <v>0</v>
      </c>
      <c r="G119" s="953">
        <v>0</v>
      </c>
      <c r="H119" s="953">
        <v>0</v>
      </c>
      <c r="I119" s="954">
        <v>0</v>
      </c>
      <c r="J119" s="955">
        <v>0</v>
      </c>
      <c r="K119" s="956">
        <v>0</v>
      </c>
      <c r="L119" s="953">
        <v>0</v>
      </c>
      <c r="M119" s="953">
        <v>0</v>
      </c>
      <c r="N119" s="956">
        <v>0</v>
      </c>
      <c r="O119" s="953">
        <v>0</v>
      </c>
      <c r="P119" s="953">
        <v>0</v>
      </c>
      <c r="Q119" s="956">
        <v>0</v>
      </c>
      <c r="R119" s="953">
        <v>0</v>
      </c>
      <c r="S119" s="953">
        <v>0</v>
      </c>
      <c r="T119" s="954">
        <v>0</v>
      </c>
      <c r="U119" s="956">
        <v>0</v>
      </c>
      <c r="V119" s="953">
        <v>0</v>
      </c>
      <c r="W119" s="953">
        <v>0</v>
      </c>
      <c r="X119" s="1717">
        <v>0</v>
      </c>
      <c r="Y119" s="1010"/>
      <c r="Z119" s="1010"/>
      <c r="AA119" s="1010"/>
      <c r="AB119" s="1010"/>
      <c r="AC119" s="1010"/>
      <c r="AD119" s="1010"/>
      <c r="AE119" s="1010"/>
      <c r="AF119" s="1010"/>
      <c r="AG119" s="1010"/>
      <c r="AH119" s="1010"/>
      <c r="AI119" s="1010"/>
      <c r="AJ119" s="1010"/>
      <c r="AK119" s="1010"/>
      <c r="AL119" s="1010"/>
      <c r="AM119" s="1010"/>
      <c r="AN119" s="1010"/>
      <c r="AO119" s="1010"/>
      <c r="AP119" s="1010"/>
      <c r="AQ119" s="1010"/>
      <c r="AR119" s="1010"/>
      <c r="AS119" s="1010"/>
      <c r="AT119" s="1010"/>
      <c r="AU119" s="1010"/>
      <c r="AV119" s="1010"/>
      <c r="AW119" s="1010"/>
      <c r="AX119" s="1010"/>
      <c r="AY119" s="1010"/>
      <c r="AZ119" s="1010"/>
      <c r="BA119" s="1010"/>
      <c r="BB119" s="1010"/>
      <c r="BC119" s="1010"/>
      <c r="BD119" s="1010"/>
      <c r="BE119" s="1010"/>
      <c r="BF119" s="1010"/>
      <c r="BG119" s="1010"/>
      <c r="BH119" s="1010"/>
      <c r="BI119" s="1010"/>
      <c r="BJ119" s="1010"/>
      <c r="BK119" s="1010"/>
      <c r="BL119" s="1010"/>
      <c r="BM119" s="1010"/>
      <c r="BN119" s="1010"/>
      <c r="BO119" s="1010"/>
      <c r="BP119" s="1010"/>
      <c r="BQ119" s="1010"/>
      <c r="BR119" s="1010"/>
      <c r="BS119" s="1010"/>
      <c r="BT119" s="1010"/>
      <c r="BU119" s="1010"/>
      <c r="BV119" s="1010"/>
      <c r="BW119" s="1010"/>
      <c r="BX119" s="1010"/>
      <c r="BY119" s="1010"/>
      <c r="BZ119" s="1010"/>
      <c r="CA119" s="1010"/>
      <c r="CB119" s="1010"/>
      <c r="CC119" s="1010"/>
      <c r="CD119" s="1010"/>
      <c r="CE119" s="1010"/>
      <c r="CF119" s="1010"/>
      <c r="CG119" s="1010"/>
      <c r="CH119" s="1010"/>
      <c r="CI119" s="1010"/>
      <c r="CJ119" s="1010"/>
      <c r="CK119" s="1010"/>
      <c r="CL119" s="1010"/>
    </row>
    <row r="120" spans="1:27" ht="10.5" customHeight="1">
      <c r="A120" s="1707"/>
      <c r="B120" s="807" t="s">
        <v>197</v>
      </c>
      <c r="C120" s="953">
        <v>5</v>
      </c>
      <c r="D120" s="953">
        <v>2</v>
      </c>
      <c r="E120" s="955">
        <v>3</v>
      </c>
      <c r="F120" s="953">
        <v>1</v>
      </c>
      <c r="G120" s="953">
        <v>3</v>
      </c>
      <c r="H120" s="953">
        <v>1</v>
      </c>
      <c r="I120" s="954">
        <v>3</v>
      </c>
      <c r="J120" s="955">
        <v>2</v>
      </c>
      <c r="K120" s="953">
        <v>1</v>
      </c>
      <c r="L120" s="953">
        <v>0</v>
      </c>
      <c r="M120" s="953">
        <v>1</v>
      </c>
      <c r="N120" s="956">
        <v>1</v>
      </c>
      <c r="O120" s="953">
        <v>0</v>
      </c>
      <c r="P120" s="953">
        <v>1</v>
      </c>
      <c r="Q120" s="956">
        <v>0</v>
      </c>
      <c r="R120" s="953">
        <v>0</v>
      </c>
      <c r="S120" s="953">
        <v>0</v>
      </c>
      <c r="T120" s="954">
        <v>0</v>
      </c>
      <c r="U120" s="956">
        <v>0</v>
      </c>
      <c r="V120" s="953">
        <v>0</v>
      </c>
      <c r="W120" s="953">
        <v>0</v>
      </c>
      <c r="X120" s="1717">
        <v>0</v>
      </c>
      <c r="Y120" s="841"/>
      <c r="Z120" s="841"/>
      <c r="AA120" s="841"/>
    </row>
    <row r="121" spans="1:24" ht="4.5" customHeight="1">
      <c r="A121" s="1707"/>
      <c r="B121" s="1002"/>
      <c r="C121" s="1011"/>
      <c r="D121" s="1002"/>
      <c r="E121" s="1012"/>
      <c r="F121" s="1002"/>
      <c r="G121" s="1002"/>
      <c r="H121" s="1012"/>
      <c r="I121" s="1013"/>
      <c r="J121" s="1002"/>
      <c r="K121" s="1011"/>
      <c r="L121" s="1002"/>
      <c r="M121" s="1002"/>
      <c r="N121" s="1011"/>
      <c r="O121" s="1002"/>
      <c r="P121" s="1002"/>
      <c r="Q121" s="1011"/>
      <c r="R121" s="1002"/>
      <c r="S121" s="1002"/>
      <c r="T121" s="1013"/>
      <c r="U121" s="1011"/>
      <c r="V121" s="1002"/>
      <c r="W121" s="1002"/>
      <c r="X121" s="1744"/>
    </row>
    <row r="122" spans="1:24" s="98" customFormat="1" ht="10.5" customHeight="1">
      <c r="A122" s="1713" t="s">
        <v>65</v>
      </c>
      <c r="B122" s="808" t="s">
        <v>79</v>
      </c>
      <c r="C122" s="813">
        <v>1</v>
      </c>
      <c r="D122" s="814">
        <v>1</v>
      </c>
      <c r="E122" s="816">
        <v>0</v>
      </c>
      <c r="F122" s="814">
        <v>0</v>
      </c>
      <c r="G122" s="814">
        <v>1</v>
      </c>
      <c r="H122" s="816">
        <v>0</v>
      </c>
      <c r="I122" s="1014">
        <v>1</v>
      </c>
      <c r="J122" s="814">
        <v>0</v>
      </c>
      <c r="K122" s="813">
        <v>1</v>
      </c>
      <c r="L122" s="814">
        <v>1</v>
      </c>
      <c r="M122" s="814">
        <v>0</v>
      </c>
      <c r="N122" s="813">
        <v>1</v>
      </c>
      <c r="O122" s="814">
        <v>1</v>
      </c>
      <c r="P122" s="814">
        <v>0</v>
      </c>
      <c r="Q122" s="763">
        <v>0</v>
      </c>
      <c r="R122" s="815">
        <v>0</v>
      </c>
      <c r="S122" s="815">
        <v>0</v>
      </c>
      <c r="T122" s="930">
        <v>0</v>
      </c>
      <c r="U122" s="813">
        <v>0</v>
      </c>
      <c r="V122" s="814">
        <v>0</v>
      </c>
      <c r="W122" s="814">
        <v>0</v>
      </c>
      <c r="X122" s="1737">
        <v>0</v>
      </c>
    </row>
    <row r="123" spans="1:24" ht="4.5" customHeight="1">
      <c r="A123" s="1707"/>
      <c r="B123" s="911"/>
      <c r="C123" s="763"/>
      <c r="D123" s="1004"/>
      <c r="E123" s="934"/>
      <c r="F123" s="1004"/>
      <c r="G123" s="1004"/>
      <c r="H123" s="934"/>
      <c r="I123" s="935"/>
      <c r="J123" s="1004"/>
      <c r="K123" s="763"/>
      <c r="L123" s="1004"/>
      <c r="M123" s="1004"/>
      <c r="N123" s="911"/>
      <c r="O123" s="1004"/>
      <c r="P123" s="815"/>
      <c r="Q123" s="763"/>
      <c r="R123" s="1004"/>
      <c r="S123" s="1004"/>
      <c r="T123" s="935"/>
      <c r="U123" s="763"/>
      <c r="V123" s="1004"/>
      <c r="W123" s="1004"/>
      <c r="X123" s="1745"/>
    </row>
    <row r="124" spans="1:24" ht="10.5" customHeight="1">
      <c r="A124" s="1707"/>
      <c r="B124" s="807" t="s">
        <v>193</v>
      </c>
      <c r="C124" s="953">
        <v>0</v>
      </c>
      <c r="D124" s="953">
        <v>0</v>
      </c>
      <c r="E124" s="955">
        <v>0</v>
      </c>
      <c r="F124" s="953">
        <v>0</v>
      </c>
      <c r="G124" s="953">
        <v>0</v>
      </c>
      <c r="H124" s="953">
        <v>0</v>
      </c>
      <c r="I124" s="954">
        <v>0</v>
      </c>
      <c r="J124" s="955">
        <v>0</v>
      </c>
      <c r="K124" s="956">
        <v>0</v>
      </c>
      <c r="L124" s="953">
        <v>0</v>
      </c>
      <c r="M124" s="953">
        <v>0</v>
      </c>
      <c r="N124" s="956">
        <v>0</v>
      </c>
      <c r="O124" s="953">
        <v>0</v>
      </c>
      <c r="P124" s="953">
        <v>0</v>
      </c>
      <c r="Q124" s="956">
        <v>0</v>
      </c>
      <c r="R124" s="953">
        <v>0</v>
      </c>
      <c r="S124" s="953">
        <v>0</v>
      </c>
      <c r="T124" s="954">
        <v>0</v>
      </c>
      <c r="U124" s="956">
        <v>0</v>
      </c>
      <c r="V124" s="953">
        <v>0</v>
      </c>
      <c r="W124" s="953">
        <v>0</v>
      </c>
      <c r="X124" s="1717">
        <v>0</v>
      </c>
    </row>
    <row r="125" spans="1:24" ht="10.5" customHeight="1">
      <c r="A125" s="1707"/>
      <c r="B125" s="807" t="s">
        <v>194</v>
      </c>
      <c r="C125" s="953">
        <v>0</v>
      </c>
      <c r="D125" s="953">
        <v>0</v>
      </c>
      <c r="E125" s="955">
        <v>0</v>
      </c>
      <c r="F125" s="953">
        <v>0</v>
      </c>
      <c r="G125" s="953">
        <v>0</v>
      </c>
      <c r="H125" s="953">
        <v>0</v>
      </c>
      <c r="I125" s="954">
        <v>0</v>
      </c>
      <c r="J125" s="955">
        <v>0</v>
      </c>
      <c r="K125" s="953">
        <v>0</v>
      </c>
      <c r="L125" s="953">
        <v>0</v>
      </c>
      <c r="M125" s="953">
        <v>0</v>
      </c>
      <c r="N125" s="956">
        <v>0</v>
      </c>
      <c r="O125" s="953">
        <v>0</v>
      </c>
      <c r="P125" s="953">
        <v>0</v>
      </c>
      <c r="Q125" s="956">
        <v>0</v>
      </c>
      <c r="R125" s="953">
        <v>0</v>
      </c>
      <c r="S125" s="953">
        <v>0</v>
      </c>
      <c r="T125" s="954">
        <v>0</v>
      </c>
      <c r="U125" s="956">
        <v>0</v>
      </c>
      <c r="V125" s="953">
        <v>0</v>
      </c>
      <c r="W125" s="953">
        <v>0</v>
      </c>
      <c r="X125" s="1717">
        <v>0</v>
      </c>
    </row>
    <row r="126" spans="1:24" ht="10.5" customHeight="1">
      <c r="A126" s="1707"/>
      <c r="B126" s="807" t="s">
        <v>195</v>
      </c>
      <c r="C126" s="953">
        <v>1</v>
      </c>
      <c r="D126" s="953">
        <v>1</v>
      </c>
      <c r="E126" s="955">
        <v>0</v>
      </c>
      <c r="F126" s="953">
        <v>0</v>
      </c>
      <c r="G126" s="953">
        <v>1</v>
      </c>
      <c r="H126" s="953">
        <v>0</v>
      </c>
      <c r="I126" s="954">
        <v>1</v>
      </c>
      <c r="J126" s="955">
        <v>0</v>
      </c>
      <c r="K126" s="953">
        <v>0</v>
      </c>
      <c r="L126" s="953">
        <v>0</v>
      </c>
      <c r="M126" s="953">
        <v>0</v>
      </c>
      <c r="N126" s="956">
        <v>0</v>
      </c>
      <c r="O126" s="953">
        <v>0</v>
      </c>
      <c r="P126" s="953">
        <v>0</v>
      </c>
      <c r="Q126" s="956">
        <v>0</v>
      </c>
      <c r="R126" s="953">
        <v>0</v>
      </c>
      <c r="S126" s="953">
        <v>0</v>
      </c>
      <c r="T126" s="954">
        <v>0</v>
      </c>
      <c r="U126" s="956">
        <v>0</v>
      </c>
      <c r="V126" s="953">
        <v>0</v>
      </c>
      <c r="W126" s="953">
        <v>0</v>
      </c>
      <c r="X126" s="1717">
        <v>0</v>
      </c>
    </row>
    <row r="127" spans="1:24" ht="10.5" customHeight="1">
      <c r="A127" s="1707"/>
      <c r="B127" s="807" t="s">
        <v>196</v>
      </c>
      <c r="C127" s="953">
        <v>0</v>
      </c>
      <c r="D127" s="953">
        <v>0</v>
      </c>
      <c r="E127" s="955">
        <v>0</v>
      </c>
      <c r="F127" s="953">
        <v>0</v>
      </c>
      <c r="G127" s="953">
        <v>0</v>
      </c>
      <c r="H127" s="953">
        <v>0</v>
      </c>
      <c r="I127" s="954">
        <v>0</v>
      </c>
      <c r="J127" s="955">
        <v>0</v>
      </c>
      <c r="K127" s="956">
        <v>0</v>
      </c>
      <c r="L127" s="953">
        <v>0</v>
      </c>
      <c r="M127" s="953">
        <v>0</v>
      </c>
      <c r="N127" s="956">
        <v>0</v>
      </c>
      <c r="O127" s="953">
        <v>0</v>
      </c>
      <c r="P127" s="953">
        <v>0</v>
      </c>
      <c r="Q127" s="956">
        <v>0</v>
      </c>
      <c r="R127" s="953">
        <v>0</v>
      </c>
      <c r="S127" s="953">
        <v>0</v>
      </c>
      <c r="T127" s="954">
        <v>0</v>
      </c>
      <c r="U127" s="956">
        <v>0</v>
      </c>
      <c r="V127" s="953">
        <v>0</v>
      </c>
      <c r="W127" s="953">
        <v>0</v>
      </c>
      <c r="X127" s="1717">
        <v>0</v>
      </c>
    </row>
    <row r="128" spans="1:24" ht="10.5" customHeight="1">
      <c r="A128" s="1707"/>
      <c r="B128" s="807" t="s">
        <v>197</v>
      </c>
      <c r="C128" s="953">
        <v>0</v>
      </c>
      <c r="D128" s="953">
        <v>0</v>
      </c>
      <c r="E128" s="955">
        <v>0</v>
      </c>
      <c r="F128" s="953">
        <v>0</v>
      </c>
      <c r="G128" s="953">
        <v>0</v>
      </c>
      <c r="H128" s="953">
        <v>0</v>
      </c>
      <c r="I128" s="954">
        <v>0</v>
      </c>
      <c r="J128" s="955">
        <v>0</v>
      </c>
      <c r="K128" s="953">
        <v>1</v>
      </c>
      <c r="L128" s="953">
        <v>1</v>
      </c>
      <c r="M128" s="953">
        <v>0</v>
      </c>
      <c r="N128" s="956">
        <v>1</v>
      </c>
      <c r="O128" s="953">
        <v>1</v>
      </c>
      <c r="P128" s="953">
        <v>0</v>
      </c>
      <c r="Q128" s="956">
        <v>0</v>
      </c>
      <c r="R128" s="953">
        <v>0</v>
      </c>
      <c r="S128" s="953">
        <v>0</v>
      </c>
      <c r="T128" s="954">
        <v>0</v>
      </c>
      <c r="U128" s="956">
        <v>0</v>
      </c>
      <c r="V128" s="953">
        <v>0</v>
      </c>
      <c r="W128" s="953">
        <v>0</v>
      </c>
      <c r="X128" s="1717">
        <v>0</v>
      </c>
    </row>
    <row r="129" spans="1:24" ht="4.5" customHeight="1">
      <c r="A129" s="1707"/>
      <c r="B129" s="911"/>
      <c r="C129" s="763"/>
      <c r="D129" s="1004"/>
      <c r="E129" s="934"/>
      <c r="F129" s="1004"/>
      <c r="G129" s="1004"/>
      <c r="H129" s="934"/>
      <c r="I129" s="935"/>
      <c r="J129" s="1004"/>
      <c r="K129" s="763"/>
      <c r="L129" s="1004"/>
      <c r="M129" s="1004"/>
      <c r="N129" s="911"/>
      <c r="O129" s="1004"/>
      <c r="P129" s="815"/>
      <c r="Q129" s="763"/>
      <c r="R129" s="1004"/>
      <c r="S129" s="1004"/>
      <c r="T129" s="935"/>
      <c r="U129" s="763"/>
      <c r="V129" s="1004"/>
      <c r="W129" s="1004"/>
      <c r="X129" s="1745"/>
    </row>
    <row r="130" spans="1:24" s="98" customFormat="1" ht="10.5" customHeight="1">
      <c r="A130" s="1713" t="s">
        <v>66</v>
      </c>
      <c r="B130" s="808" t="s">
        <v>79</v>
      </c>
      <c r="C130" s="813">
        <v>519</v>
      </c>
      <c r="D130" s="814">
        <v>261</v>
      </c>
      <c r="E130" s="816">
        <v>258</v>
      </c>
      <c r="F130" s="814">
        <v>168</v>
      </c>
      <c r="G130" s="814">
        <v>162</v>
      </c>
      <c r="H130" s="816">
        <v>189</v>
      </c>
      <c r="I130" s="1014">
        <v>194</v>
      </c>
      <c r="J130" s="814">
        <v>33</v>
      </c>
      <c r="K130" s="763">
        <v>165</v>
      </c>
      <c r="L130" s="815">
        <v>81</v>
      </c>
      <c r="M130" s="815">
        <v>84</v>
      </c>
      <c r="N130" s="763">
        <v>133</v>
      </c>
      <c r="O130" s="815">
        <v>65</v>
      </c>
      <c r="P130" s="815">
        <v>68</v>
      </c>
      <c r="Q130" s="813">
        <v>0</v>
      </c>
      <c r="R130" s="814">
        <v>0</v>
      </c>
      <c r="S130" s="814">
        <v>0</v>
      </c>
      <c r="T130" s="1014">
        <v>0</v>
      </c>
      <c r="U130" s="813">
        <v>0</v>
      </c>
      <c r="V130" s="814">
        <v>0</v>
      </c>
      <c r="W130" s="814">
        <v>0</v>
      </c>
      <c r="X130" s="1737">
        <v>0</v>
      </c>
    </row>
    <row r="131" spans="1:24" ht="4.5" customHeight="1">
      <c r="A131" s="1707"/>
      <c r="B131" s="911"/>
      <c r="C131" s="763"/>
      <c r="D131" s="1004"/>
      <c r="E131" s="934"/>
      <c r="F131" s="1004"/>
      <c r="G131" s="1004"/>
      <c r="H131" s="934"/>
      <c r="I131" s="935"/>
      <c r="J131" s="1004"/>
      <c r="K131" s="763"/>
      <c r="L131" s="1004"/>
      <c r="M131" s="1004"/>
      <c r="N131" s="911"/>
      <c r="O131" s="1004"/>
      <c r="P131" s="815"/>
      <c r="Q131" s="763"/>
      <c r="R131" s="1004"/>
      <c r="S131" s="1004"/>
      <c r="T131" s="935"/>
      <c r="U131" s="763"/>
      <c r="V131" s="1004"/>
      <c r="W131" s="1004"/>
      <c r="X131" s="1745"/>
    </row>
    <row r="132" spans="1:24" ht="10.5" customHeight="1">
      <c r="A132" s="1707"/>
      <c r="B132" s="807" t="s">
        <v>193</v>
      </c>
      <c r="C132" s="953">
        <v>438</v>
      </c>
      <c r="D132" s="953">
        <v>218</v>
      </c>
      <c r="E132" s="955">
        <v>220</v>
      </c>
      <c r="F132" s="953">
        <v>142</v>
      </c>
      <c r="G132" s="953">
        <v>134</v>
      </c>
      <c r="H132" s="953">
        <v>162</v>
      </c>
      <c r="I132" s="954">
        <v>164</v>
      </c>
      <c r="J132" s="955">
        <v>26</v>
      </c>
      <c r="K132" s="956">
        <v>142</v>
      </c>
      <c r="L132" s="953">
        <v>71</v>
      </c>
      <c r="M132" s="953">
        <v>71</v>
      </c>
      <c r="N132" s="956">
        <v>114</v>
      </c>
      <c r="O132" s="953">
        <v>57</v>
      </c>
      <c r="P132" s="953">
        <v>57</v>
      </c>
      <c r="Q132" s="956">
        <v>0</v>
      </c>
      <c r="R132" s="953">
        <v>0</v>
      </c>
      <c r="S132" s="953">
        <v>0</v>
      </c>
      <c r="T132" s="954">
        <v>0</v>
      </c>
      <c r="U132" s="956">
        <v>0</v>
      </c>
      <c r="V132" s="953">
        <v>0</v>
      </c>
      <c r="W132" s="953">
        <v>0</v>
      </c>
      <c r="X132" s="1717">
        <v>0</v>
      </c>
    </row>
    <row r="133" spans="1:24" ht="10.5" customHeight="1">
      <c r="A133" s="1707"/>
      <c r="B133" s="807" t="s">
        <v>194</v>
      </c>
      <c r="C133" s="953">
        <v>57</v>
      </c>
      <c r="D133" s="953">
        <v>31</v>
      </c>
      <c r="E133" s="955">
        <v>26</v>
      </c>
      <c r="F133" s="953">
        <v>18</v>
      </c>
      <c r="G133" s="953">
        <v>17</v>
      </c>
      <c r="H133" s="953">
        <v>22</v>
      </c>
      <c r="I133" s="954">
        <v>20</v>
      </c>
      <c r="J133" s="955">
        <v>6</v>
      </c>
      <c r="K133" s="953">
        <v>16</v>
      </c>
      <c r="L133" s="953">
        <v>9</v>
      </c>
      <c r="M133" s="953">
        <v>7</v>
      </c>
      <c r="N133" s="956">
        <v>12</v>
      </c>
      <c r="O133" s="953">
        <v>7</v>
      </c>
      <c r="P133" s="953">
        <v>5</v>
      </c>
      <c r="Q133" s="956">
        <v>0</v>
      </c>
      <c r="R133" s="953">
        <v>0</v>
      </c>
      <c r="S133" s="953">
        <v>0</v>
      </c>
      <c r="T133" s="954">
        <v>0</v>
      </c>
      <c r="U133" s="956">
        <v>0</v>
      </c>
      <c r="V133" s="953">
        <v>0</v>
      </c>
      <c r="W133" s="953">
        <v>0</v>
      </c>
      <c r="X133" s="1717">
        <v>0</v>
      </c>
    </row>
    <row r="134" spans="1:24" ht="10.5" customHeight="1">
      <c r="A134" s="1707"/>
      <c r="B134" s="807" t="s">
        <v>195</v>
      </c>
      <c r="C134" s="953">
        <v>5</v>
      </c>
      <c r="D134" s="953">
        <v>4</v>
      </c>
      <c r="E134" s="955">
        <v>1</v>
      </c>
      <c r="F134" s="953">
        <v>1</v>
      </c>
      <c r="G134" s="953">
        <v>4</v>
      </c>
      <c r="H134" s="953">
        <v>0</v>
      </c>
      <c r="I134" s="954">
        <v>3</v>
      </c>
      <c r="J134" s="955">
        <v>0</v>
      </c>
      <c r="K134" s="953">
        <v>1</v>
      </c>
      <c r="L134" s="953">
        <v>0</v>
      </c>
      <c r="M134" s="953">
        <v>1</v>
      </c>
      <c r="N134" s="956">
        <v>1</v>
      </c>
      <c r="O134" s="953">
        <v>0</v>
      </c>
      <c r="P134" s="953">
        <v>1</v>
      </c>
      <c r="Q134" s="956">
        <v>0</v>
      </c>
      <c r="R134" s="953">
        <v>0</v>
      </c>
      <c r="S134" s="953">
        <v>0</v>
      </c>
      <c r="T134" s="954">
        <v>0</v>
      </c>
      <c r="U134" s="956">
        <v>0</v>
      </c>
      <c r="V134" s="953">
        <v>0</v>
      </c>
      <c r="W134" s="953">
        <v>0</v>
      </c>
      <c r="X134" s="1717">
        <v>0</v>
      </c>
    </row>
    <row r="135" spans="1:24" ht="10.5" customHeight="1">
      <c r="A135" s="1707"/>
      <c r="B135" s="807" t="s">
        <v>196</v>
      </c>
      <c r="C135" s="953">
        <v>19</v>
      </c>
      <c r="D135" s="953">
        <v>8</v>
      </c>
      <c r="E135" s="955">
        <v>11</v>
      </c>
      <c r="F135" s="953">
        <v>7</v>
      </c>
      <c r="G135" s="953">
        <v>7</v>
      </c>
      <c r="H135" s="953">
        <v>5</v>
      </c>
      <c r="I135" s="954">
        <v>7</v>
      </c>
      <c r="J135" s="955">
        <v>1</v>
      </c>
      <c r="K135" s="956">
        <v>4</v>
      </c>
      <c r="L135" s="953">
        <v>1</v>
      </c>
      <c r="M135" s="953">
        <v>3</v>
      </c>
      <c r="N135" s="956">
        <v>4</v>
      </c>
      <c r="O135" s="953">
        <v>1</v>
      </c>
      <c r="P135" s="953">
        <v>3</v>
      </c>
      <c r="Q135" s="956">
        <v>0</v>
      </c>
      <c r="R135" s="953">
        <v>0</v>
      </c>
      <c r="S135" s="953">
        <v>0</v>
      </c>
      <c r="T135" s="954">
        <v>0</v>
      </c>
      <c r="U135" s="956">
        <v>0</v>
      </c>
      <c r="V135" s="953">
        <v>0</v>
      </c>
      <c r="W135" s="953">
        <v>0</v>
      </c>
      <c r="X135" s="1717">
        <v>0</v>
      </c>
    </row>
    <row r="136" spans="1:24" ht="10.5" customHeight="1">
      <c r="A136" s="1707"/>
      <c r="B136" s="807" t="s">
        <v>197</v>
      </c>
      <c r="C136" s="953">
        <v>0</v>
      </c>
      <c r="D136" s="953">
        <v>0</v>
      </c>
      <c r="E136" s="955">
        <v>0</v>
      </c>
      <c r="F136" s="953">
        <v>0</v>
      </c>
      <c r="G136" s="953">
        <v>0</v>
      </c>
      <c r="H136" s="953">
        <v>0</v>
      </c>
      <c r="I136" s="954">
        <v>0</v>
      </c>
      <c r="J136" s="955">
        <v>0</v>
      </c>
      <c r="K136" s="953">
        <v>2</v>
      </c>
      <c r="L136" s="953">
        <v>0</v>
      </c>
      <c r="M136" s="953">
        <v>2</v>
      </c>
      <c r="N136" s="956">
        <v>2</v>
      </c>
      <c r="O136" s="953">
        <v>0</v>
      </c>
      <c r="P136" s="953">
        <v>2</v>
      </c>
      <c r="Q136" s="956">
        <v>0</v>
      </c>
      <c r="R136" s="953">
        <v>0</v>
      </c>
      <c r="S136" s="953">
        <v>0</v>
      </c>
      <c r="T136" s="954">
        <v>0</v>
      </c>
      <c r="U136" s="956">
        <v>0</v>
      </c>
      <c r="V136" s="953">
        <v>0</v>
      </c>
      <c r="W136" s="953">
        <v>0</v>
      </c>
      <c r="X136" s="1717">
        <v>0</v>
      </c>
    </row>
    <row r="137" spans="1:24" ht="4.5" customHeight="1">
      <c r="A137" s="1707"/>
      <c r="B137" s="911"/>
      <c r="C137" s="763"/>
      <c r="D137" s="1004"/>
      <c r="E137" s="934"/>
      <c r="F137" s="1004"/>
      <c r="G137" s="1004"/>
      <c r="H137" s="934"/>
      <c r="I137" s="935"/>
      <c r="J137" s="1004"/>
      <c r="K137" s="763"/>
      <c r="L137" s="1004"/>
      <c r="M137" s="1004"/>
      <c r="N137" s="911"/>
      <c r="O137" s="1004"/>
      <c r="P137" s="815"/>
      <c r="Q137" s="763"/>
      <c r="R137" s="1004"/>
      <c r="S137" s="1004"/>
      <c r="T137" s="935"/>
      <c r="U137" s="763"/>
      <c r="V137" s="1004"/>
      <c r="W137" s="1004"/>
      <c r="X137" s="1745"/>
    </row>
    <row r="138" spans="1:24" s="98" customFormat="1" ht="10.5" customHeight="1">
      <c r="A138" s="1713" t="s">
        <v>67</v>
      </c>
      <c r="B138" s="808" t="s">
        <v>79</v>
      </c>
      <c r="C138" s="813">
        <v>209</v>
      </c>
      <c r="D138" s="814">
        <v>119</v>
      </c>
      <c r="E138" s="816">
        <v>90</v>
      </c>
      <c r="F138" s="814">
        <v>70</v>
      </c>
      <c r="G138" s="814">
        <v>83</v>
      </c>
      <c r="H138" s="816">
        <v>56</v>
      </c>
      <c r="I138" s="930">
        <v>73</v>
      </c>
      <c r="J138" s="815">
        <v>7</v>
      </c>
      <c r="K138" s="813">
        <v>83</v>
      </c>
      <c r="L138" s="814">
        <v>50</v>
      </c>
      <c r="M138" s="814">
        <v>33</v>
      </c>
      <c r="N138" s="813">
        <v>71</v>
      </c>
      <c r="O138" s="814">
        <v>42</v>
      </c>
      <c r="P138" s="814">
        <v>29</v>
      </c>
      <c r="Q138" s="813">
        <v>0</v>
      </c>
      <c r="R138" s="814">
        <v>0</v>
      </c>
      <c r="S138" s="814">
        <v>0</v>
      </c>
      <c r="T138" s="1014">
        <v>0</v>
      </c>
      <c r="U138" s="813">
        <v>0</v>
      </c>
      <c r="V138" s="814">
        <v>0</v>
      </c>
      <c r="W138" s="814">
        <v>0</v>
      </c>
      <c r="X138" s="1737">
        <v>0</v>
      </c>
    </row>
    <row r="139" spans="1:24" ht="4.5" customHeight="1">
      <c r="A139" s="1707"/>
      <c r="B139" s="911"/>
      <c r="C139" s="763"/>
      <c r="D139" s="1004"/>
      <c r="E139" s="934"/>
      <c r="F139" s="1004"/>
      <c r="G139" s="1004"/>
      <c r="H139" s="934"/>
      <c r="I139" s="935"/>
      <c r="J139" s="1004"/>
      <c r="K139" s="763"/>
      <c r="L139" s="1004"/>
      <c r="M139" s="1004"/>
      <c r="N139" s="911"/>
      <c r="O139" s="1004"/>
      <c r="P139" s="815"/>
      <c r="Q139" s="763"/>
      <c r="R139" s="1004"/>
      <c r="S139" s="1004"/>
      <c r="T139" s="935"/>
      <c r="U139" s="763"/>
      <c r="V139" s="1004"/>
      <c r="W139" s="1004"/>
      <c r="X139" s="1745"/>
    </row>
    <row r="140" spans="1:24" ht="10.5" customHeight="1">
      <c r="A140" s="1707"/>
      <c r="B140" s="807" t="s">
        <v>193</v>
      </c>
      <c r="C140" s="953">
        <v>120</v>
      </c>
      <c r="D140" s="953">
        <v>64</v>
      </c>
      <c r="E140" s="955">
        <v>56</v>
      </c>
      <c r="F140" s="953">
        <v>43</v>
      </c>
      <c r="G140" s="953">
        <v>48</v>
      </c>
      <c r="H140" s="953">
        <v>29</v>
      </c>
      <c r="I140" s="954">
        <v>44</v>
      </c>
      <c r="J140" s="955">
        <v>4</v>
      </c>
      <c r="K140" s="956">
        <v>58</v>
      </c>
      <c r="L140" s="953">
        <v>36</v>
      </c>
      <c r="M140" s="953">
        <v>22</v>
      </c>
      <c r="N140" s="956">
        <v>48</v>
      </c>
      <c r="O140" s="953">
        <v>29</v>
      </c>
      <c r="P140" s="953">
        <v>19</v>
      </c>
      <c r="Q140" s="956">
        <v>0</v>
      </c>
      <c r="R140" s="953">
        <v>0</v>
      </c>
      <c r="S140" s="953">
        <v>0</v>
      </c>
      <c r="T140" s="954">
        <v>0</v>
      </c>
      <c r="U140" s="956">
        <v>0</v>
      </c>
      <c r="V140" s="953">
        <v>0</v>
      </c>
      <c r="W140" s="953">
        <v>0</v>
      </c>
      <c r="X140" s="1717">
        <v>0</v>
      </c>
    </row>
    <row r="141" spans="1:24" ht="10.5" customHeight="1">
      <c r="A141" s="1707"/>
      <c r="B141" s="807" t="s">
        <v>194</v>
      </c>
      <c r="C141" s="953">
        <v>61</v>
      </c>
      <c r="D141" s="953">
        <v>35</v>
      </c>
      <c r="E141" s="955">
        <v>26</v>
      </c>
      <c r="F141" s="953">
        <v>20</v>
      </c>
      <c r="G141" s="953">
        <v>23</v>
      </c>
      <c r="H141" s="953">
        <v>18</v>
      </c>
      <c r="I141" s="954">
        <v>22</v>
      </c>
      <c r="J141" s="955">
        <v>0</v>
      </c>
      <c r="K141" s="953">
        <v>20</v>
      </c>
      <c r="L141" s="953">
        <v>11</v>
      </c>
      <c r="M141" s="953">
        <v>9</v>
      </c>
      <c r="N141" s="956">
        <v>18</v>
      </c>
      <c r="O141" s="953">
        <v>10</v>
      </c>
      <c r="P141" s="953">
        <v>8</v>
      </c>
      <c r="Q141" s="956">
        <v>0</v>
      </c>
      <c r="R141" s="953">
        <v>0</v>
      </c>
      <c r="S141" s="953">
        <v>0</v>
      </c>
      <c r="T141" s="954">
        <v>0</v>
      </c>
      <c r="U141" s="956">
        <v>0</v>
      </c>
      <c r="V141" s="953">
        <v>0</v>
      </c>
      <c r="W141" s="953">
        <v>0</v>
      </c>
      <c r="X141" s="1717">
        <v>0</v>
      </c>
    </row>
    <row r="142" spans="1:24" ht="10.5" customHeight="1">
      <c r="A142" s="1707"/>
      <c r="B142" s="807" t="s">
        <v>195</v>
      </c>
      <c r="C142" s="953">
        <v>13</v>
      </c>
      <c r="D142" s="953">
        <v>11</v>
      </c>
      <c r="E142" s="955">
        <v>2</v>
      </c>
      <c r="F142" s="953">
        <v>5</v>
      </c>
      <c r="G142" s="953">
        <v>6</v>
      </c>
      <c r="H142" s="953">
        <v>2</v>
      </c>
      <c r="I142" s="954">
        <v>5</v>
      </c>
      <c r="J142" s="955">
        <v>3</v>
      </c>
      <c r="K142" s="953">
        <v>1</v>
      </c>
      <c r="L142" s="953">
        <v>1</v>
      </c>
      <c r="M142" s="953">
        <v>0</v>
      </c>
      <c r="N142" s="956">
        <v>1</v>
      </c>
      <c r="O142" s="953">
        <v>1</v>
      </c>
      <c r="P142" s="953">
        <v>0</v>
      </c>
      <c r="Q142" s="956">
        <v>0</v>
      </c>
      <c r="R142" s="953">
        <v>0</v>
      </c>
      <c r="S142" s="953">
        <v>0</v>
      </c>
      <c r="T142" s="954">
        <v>0</v>
      </c>
      <c r="U142" s="956">
        <v>0</v>
      </c>
      <c r="V142" s="953">
        <v>0</v>
      </c>
      <c r="W142" s="953">
        <v>0</v>
      </c>
      <c r="X142" s="1717">
        <v>0</v>
      </c>
    </row>
    <row r="143" spans="1:24" ht="10.5" customHeight="1">
      <c r="A143" s="1707"/>
      <c r="B143" s="807" t="s">
        <v>196</v>
      </c>
      <c r="C143" s="953">
        <v>15</v>
      </c>
      <c r="D143" s="953">
        <v>9</v>
      </c>
      <c r="E143" s="955">
        <v>6</v>
      </c>
      <c r="F143" s="953">
        <v>2</v>
      </c>
      <c r="G143" s="953">
        <v>6</v>
      </c>
      <c r="H143" s="953">
        <v>7</v>
      </c>
      <c r="I143" s="954">
        <v>2</v>
      </c>
      <c r="J143" s="955">
        <v>0</v>
      </c>
      <c r="K143" s="956">
        <v>4</v>
      </c>
      <c r="L143" s="953">
        <v>2</v>
      </c>
      <c r="M143" s="953">
        <v>2</v>
      </c>
      <c r="N143" s="956">
        <v>4</v>
      </c>
      <c r="O143" s="953">
        <v>2</v>
      </c>
      <c r="P143" s="953">
        <v>2</v>
      </c>
      <c r="Q143" s="956">
        <v>0</v>
      </c>
      <c r="R143" s="953">
        <v>0</v>
      </c>
      <c r="S143" s="953">
        <v>0</v>
      </c>
      <c r="T143" s="954">
        <v>0</v>
      </c>
      <c r="U143" s="956">
        <v>0</v>
      </c>
      <c r="V143" s="953">
        <v>0</v>
      </c>
      <c r="W143" s="953">
        <v>0</v>
      </c>
      <c r="X143" s="1717">
        <v>0</v>
      </c>
    </row>
    <row r="144" spans="1:62" ht="10.5" customHeight="1">
      <c r="A144" s="1707"/>
      <c r="B144" s="807" t="s">
        <v>197</v>
      </c>
      <c r="C144" s="953">
        <v>0</v>
      </c>
      <c r="D144" s="953">
        <v>0</v>
      </c>
      <c r="E144" s="955">
        <v>0</v>
      </c>
      <c r="F144" s="953">
        <v>0</v>
      </c>
      <c r="G144" s="953">
        <v>0</v>
      </c>
      <c r="H144" s="953">
        <v>0</v>
      </c>
      <c r="I144" s="954">
        <v>0</v>
      </c>
      <c r="J144" s="955">
        <v>0</v>
      </c>
      <c r="K144" s="953">
        <v>0</v>
      </c>
      <c r="L144" s="953">
        <v>0</v>
      </c>
      <c r="M144" s="953">
        <v>0</v>
      </c>
      <c r="N144" s="956">
        <v>0</v>
      </c>
      <c r="O144" s="953">
        <v>0</v>
      </c>
      <c r="P144" s="953">
        <v>0</v>
      </c>
      <c r="Q144" s="956">
        <v>0</v>
      </c>
      <c r="R144" s="953">
        <v>0</v>
      </c>
      <c r="S144" s="953">
        <v>0</v>
      </c>
      <c r="T144" s="954">
        <v>0</v>
      </c>
      <c r="U144" s="956">
        <v>0</v>
      </c>
      <c r="V144" s="953">
        <v>0</v>
      </c>
      <c r="W144" s="953">
        <v>0</v>
      </c>
      <c r="X144" s="1717">
        <v>0</v>
      </c>
      <c r="Y144" s="841"/>
      <c r="Z144" s="841"/>
      <c r="AA144" s="841"/>
      <c r="AB144" s="841"/>
      <c r="AC144" s="841"/>
      <c r="AD144" s="841"/>
      <c r="AE144" s="841"/>
      <c r="AF144" s="841"/>
      <c r="AG144" s="841"/>
      <c r="AH144" s="841"/>
      <c r="AI144" s="841"/>
      <c r="AJ144" s="841"/>
      <c r="AK144" s="841"/>
      <c r="AL144" s="841"/>
      <c r="AM144" s="841"/>
      <c r="AN144" s="841"/>
      <c r="AO144" s="841"/>
      <c r="AP144" s="841"/>
      <c r="AQ144" s="841"/>
      <c r="AR144" s="841"/>
      <c r="AS144" s="841"/>
      <c r="AT144" s="841"/>
      <c r="AU144" s="841"/>
      <c r="AV144" s="841"/>
      <c r="AW144" s="841"/>
      <c r="AX144" s="841"/>
      <c r="AY144" s="841"/>
      <c r="AZ144" s="841"/>
      <c r="BA144" s="841"/>
      <c r="BB144" s="841"/>
      <c r="BC144" s="841"/>
      <c r="BD144" s="841"/>
      <c r="BE144" s="841"/>
      <c r="BF144" s="841"/>
      <c r="BG144" s="841"/>
      <c r="BH144" s="841"/>
      <c r="BI144" s="841"/>
      <c r="BJ144" s="841"/>
    </row>
    <row r="145" spans="1:62" ht="4.5" customHeight="1">
      <c r="A145" s="1707"/>
      <c r="B145" s="1015"/>
      <c r="C145" s="813"/>
      <c r="D145" s="953" t="s">
        <v>46</v>
      </c>
      <c r="E145" s="955" t="s">
        <v>46</v>
      </c>
      <c r="F145" s="953" t="s">
        <v>46</v>
      </c>
      <c r="G145" s="953" t="s">
        <v>46</v>
      </c>
      <c r="H145" s="955" t="s">
        <v>46</v>
      </c>
      <c r="I145" s="935"/>
      <c r="J145" s="1004"/>
      <c r="K145" s="763"/>
      <c r="L145" s="1004"/>
      <c r="M145" s="1004"/>
      <c r="N145" s="911"/>
      <c r="O145" s="1004"/>
      <c r="P145" s="815"/>
      <c r="Q145" s="763"/>
      <c r="R145" s="1004"/>
      <c r="S145" s="1004"/>
      <c r="T145" s="935"/>
      <c r="U145" s="763"/>
      <c r="V145" s="1004"/>
      <c r="W145" s="1004"/>
      <c r="X145" s="1745"/>
      <c r="Y145" s="841"/>
      <c r="Z145" s="841"/>
      <c r="AA145" s="841"/>
      <c r="AB145" s="841"/>
      <c r="AC145" s="841"/>
      <c r="AD145" s="841"/>
      <c r="AE145" s="841"/>
      <c r="AF145" s="841"/>
      <c r="AG145" s="841"/>
      <c r="AH145" s="841"/>
      <c r="AI145" s="841"/>
      <c r="AJ145" s="841"/>
      <c r="AK145" s="841"/>
      <c r="AL145" s="841"/>
      <c r="AM145" s="841"/>
      <c r="AN145" s="841"/>
      <c r="AO145" s="841"/>
      <c r="AP145" s="841"/>
      <c r="AQ145" s="841"/>
      <c r="AR145" s="841"/>
      <c r="AS145" s="841"/>
      <c r="AT145" s="841"/>
      <c r="AU145" s="841"/>
      <c r="AV145" s="841"/>
      <c r="AW145" s="841"/>
      <c r="AX145" s="841"/>
      <c r="AY145" s="841"/>
      <c r="AZ145" s="841"/>
      <c r="BA145" s="841"/>
      <c r="BB145" s="841"/>
      <c r="BC145" s="841"/>
      <c r="BD145" s="841"/>
      <c r="BE145" s="841"/>
      <c r="BF145" s="841"/>
      <c r="BG145" s="841"/>
      <c r="BH145" s="841"/>
      <c r="BI145" s="841"/>
      <c r="BJ145" s="841"/>
    </row>
    <row r="146" spans="1:25" ht="10.5" customHeight="1">
      <c r="A146" s="1713" t="s">
        <v>68</v>
      </c>
      <c r="B146" s="808" t="s">
        <v>79</v>
      </c>
      <c r="C146" s="813">
        <v>16</v>
      </c>
      <c r="D146" s="814">
        <v>8</v>
      </c>
      <c r="E146" s="816">
        <v>8</v>
      </c>
      <c r="F146" s="814">
        <v>5</v>
      </c>
      <c r="G146" s="814">
        <v>5</v>
      </c>
      <c r="H146" s="816">
        <v>6</v>
      </c>
      <c r="I146" s="1014">
        <v>9</v>
      </c>
      <c r="J146" s="814">
        <v>1</v>
      </c>
      <c r="K146" s="813">
        <v>2</v>
      </c>
      <c r="L146" s="814">
        <v>1</v>
      </c>
      <c r="M146" s="814">
        <v>1</v>
      </c>
      <c r="N146" s="813">
        <v>2</v>
      </c>
      <c r="O146" s="814">
        <v>1</v>
      </c>
      <c r="P146" s="814">
        <v>1</v>
      </c>
      <c r="Q146" s="813">
        <v>0</v>
      </c>
      <c r="R146" s="814">
        <v>0</v>
      </c>
      <c r="S146" s="814">
        <v>0</v>
      </c>
      <c r="T146" s="1014">
        <v>0</v>
      </c>
      <c r="U146" s="813">
        <v>0</v>
      </c>
      <c r="V146" s="814">
        <v>0</v>
      </c>
      <c r="W146" s="814">
        <v>0</v>
      </c>
      <c r="X146" s="1737">
        <v>0</v>
      </c>
      <c r="Y146" s="636" t="s">
        <v>46</v>
      </c>
    </row>
    <row r="147" spans="1:24" ht="4.5" customHeight="1">
      <c r="A147" s="1707"/>
      <c r="B147" s="911"/>
      <c r="C147" s="763"/>
      <c r="D147" s="1004"/>
      <c r="E147" s="934"/>
      <c r="F147" s="1004"/>
      <c r="G147" s="1004"/>
      <c r="H147" s="934"/>
      <c r="I147" s="935"/>
      <c r="J147" s="1004"/>
      <c r="K147" s="763"/>
      <c r="L147" s="1004"/>
      <c r="M147" s="1004"/>
      <c r="N147" s="911"/>
      <c r="O147" s="1004"/>
      <c r="P147" s="814"/>
      <c r="Q147" s="763"/>
      <c r="R147" s="1004"/>
      <c r="S147" s="1004"/>
      <c r="T147" s="935"/>
      <c r="U147" s="763"/>
      <c r="V147" s="1004"/>
      <c r="W147" s="1004"/>
      <c r="X147" s="1745"/>
    </row>
    <row r="148" spans="1:24" ht="10.5" customHeight="1">
      <c r="A148" s="1707"/>
      <c r="B148" s="807" t="s">
        <v>193</v>
      </c>
      <c r="C148" s="953">
        <v>3</v>
      </c>
      <c r="D148" s="953">
        <v>1</v>
      </c>
      <c r="E148" s="955">
        <v>2</v>
      </c>
      <c r="F148" s="953">
        <v>1</v>
      </c>
      <c r="G148" s="953">
        <v>0</v>
      </c>
      <c r="H148" s="953">
        <v>2</v>
      </c>
      <c r="I148" s="954">
        <v>1</v>
      </c>
      <c r="J148" s="955">
        <v>0</v>
      </c>
      <c r="K148" s="956">
        <v>1</v>
      </c>
      <c r="L148" s="953">
        <v>0</v>
      </c>
      <c r="M148" s="953">
        <v>1</v>
      </c>
      <c r="N148" s="956">
        <v>1</v>
      </c>
      <c r="O148" s="953">
        <v>0</v>
      </c>
      <c r="P148" s="953">
        <v>1</v>
      </c>
      <c r="Q148" s="956">
        <v>0</v>
      </c>
      <c r="R148" s="953">
        <v>0</v>
      </c>
      <c r="S148" s="953">
        <v>0</v>
      </c>
      <c r="T148" s="954">
        <v>0</v>
      </c>
      <c r="U148" s="956">
        <v>0</v>
      </c>
      <c r="V148" s="953">
        <v>0</v>
      </c>
      <c r="W148" s="953">
        <v>0</v>
      </c>
      <c r="X148" s="1717">
        <v>0</v>
      </c>
    </row>
    <row r="149" spans="1:24" ht="10.5" customHeight="1">
      <c r="A149" s="1707"/>
      <c r="B149" s="807" t="s">
        <v>194</v>
      </c>
      <c r="C149" s="953">
        <v>4</v>
      </c>
      <c r="D149" s="953">
        <v>2</v>
      </c>
      <c r="E149" s="955">
        <v>2</v>
      </c>
      <c r="F149" s="953">
        <v>2</v>
      </c>
      <c r="G149" s="953">
        <v>1</v>
      </c>
      <c r="H149" s="953">
        <v>1</v>
      </c>
      <c r="I149" s="954">
        <v>3</v>
      </c>
      <c r="J149" s="955">
        <v>0</v>
      </c>
      <c r="K149" s="953">
        <v>0</v>
      </c>
      <c r="L149" s="953">
        <v>0</v>
      </c>
      <c r="M149" s="953">
        <v>0</v>
      </c>
      <c r="N149" s="956">
        <v>0</v>
      </c>
      <c r="O149" s="953">
        <v>0</v>
      </c>
      <c r="P149" s="953">
        <v>0</v>
      </c>
      <c r="Q149" s="956">
        <v>0</v>
      </c>
      <c r="R149" s="953">
        <v>0</v>
      </c>
      <c r="S149" s="953">
        <v>0</v>
      </c>
      <c r="T149" s="954">
        <v>0</v>
      </c>
      <c r="U149" s="956">
        <v>0</v>
      </c>
      <c r="V149" s="953">
        <v>0</v>
      </c>
      <c r="W149" s="953">
        <v>0</v>
      </c>
      <c r="X149" s="1717">
        <v>0</v>
      </c>
    </row>
    <row r="150" spans="1:24" ht="10.5" customHeight="1">
      <c r="A150" s="1707"/>
      <c r="B150" s="807" t="s">
        <v>195</v>
      </c>
      <c r="C150" s="953">
        <v>9</v>
      </c>
      <c r="D150" s="953">
        <v>5</v>
      </c>
      <c r="E150" s="955">
        <v>4</v>
      </c>
      <c r="F150" s="953">
        <v>2</v>
      </c>
      <c r="G150" s="953">
        <v>4</v>
      </c>
      <c r="H150" s="953">
        <v>3</v>
      </c>
      <c r="I150" s="954">
        <v>5</v>
      </c>
      <c r="J150" s="955">
        <v>1</v>
      </c>
      <c r="K150" s="953">
        <v>1</v>
      </c>
      <c r="L150" s="953">
        <v>1</v>
      </c>
      <c r="M150" s="953">
        <v>0</v>
      </c>
      <c r="N150" s="956">
        <v>1</v>
      </c>
      <c r="O150" s="953">
        <v>1</v>
      </c>
      <c r="P150" s="953">
        <v>0</v>
      </c>
      <c r="Q150" s="956">
        <v>0</v>
      </c>
      <c r="R150" s="953">
        <v>0</v>
      </c>
      <c r="S150" s="953">
        <v>0</v>
      </c>
      <c r="T150" s="954">
        <v>0</v>
      </c>
      <c r="U150" s="956">
        <v>0</v>
      </c>
      <c r="V150" s="953">
        <v>0</v>
      </c>
      <c r="W150" s="953">
        <v>0</v>
      </c>
      <c r="X150" s="1717">
        <v>0</v>
      </c>
    </row>
    <row r="151" spans="1:24" ht="10.5" customHeight="1">
      <c r="A151" s="1707"/>
      <c r="B151" s="807" t="s">
        <v>196</v>
      </c>
      <c r="C151" s="953">
        <v>0</v>
      </c>
      <c r="D151" s="953">
        <v>0</v>
      </c>
      <c r="E151" s="955">
        <v>0</v>
      </c>
      <c r="F151" s="953">
        <v>0</v>
      </c>
      <c r="G151" s="953">
        <v>0</v>
      </c>
      <c r="H151" s="953">
        <v>0</v>
      </c>
      <c r="I151" s="954">
        <v>0</v>
      </c>
      <c r="J151" s="955">
        <v>0</v>
      </c>
      <c r="K151" s="956">
        <v>0</v>
      </c>
      <c r="L151" s="953">
        <v>0</v>
      </c>
      <c r="M151" s="953">
        <v>0</v>
      </c>
      <c r="N151" s="956">
        <v>0</v>
      </c>
      <c r="O151" s="953">
        <v>0</v>
      </c>
      <c r="P151" s="953">
        <v>0</v>
      </c>
      <c r="Q151" s="956">
        <v>0</v>
      </c>
      <c r="R151" s="953">
        <v>0</v>
      </c>
      <c r="S151" s="953">
        <v>0</v>
      </c>
      <c r="T151" s="954">
        <v>0</v>
      </c>
      <c r="U151" s="956">
        <v>0</v>
      </c>
      <c r="V151" s="953">
        <v>0</v>
      </c>
      <c r="W151" s="953">
        <v>0</v>
      </c>
      <c r="X151" s="1717">
        <v>0</v>
      </c>
    </row>
    <row r="152" spans="1:24" ht="10.5" customHeight="1">
      <c r="A152" s="1707"/>
      <c r="B152" s="807" t="s">
        <v>197</v>
      </c>
      <c r="C152" s="953">
        <v>0</v>
      </c>
      <c r="D152" s="953">
        <v>0</v>
      </c>
      <c r="E152" s="955">
        <v>0</v>
      </c>
      <c r="F152" s="953">
        <v>0</v>
      </c>
      <c r="G152" s="953">
        <v>0</v>
      </c>
      <c r="H152" s="953">
        <v>0</v>
      </c>
      <c r="I152" s="954">
        <v>0</v>
      </c>
      <c r="J152" s="955">
        <v>0</v>
      </c>
      <c r="K152" s="953">
        <v>0</v>
      </c>
      <c r="L152" s="953">
        <v>0</v>
      </c>
      <c r="M152" s="953">
        <v>0</v>
      </c>
      <c r="N152" s="956">
        <v>0</v>
      </c>
      <c r="O152" s="953">
        <v>0</v>
      </c>
      <c r="P152" s="953">
        <v>0</v>
      </c>
      <c r="Q152" s="956">
        <v>0</v>
      </c>
      <c r="R152" s="953">
        <v>0</v>
      </c>
      <c r="S152" s="953">
        <v>0</v>
      </c>
      <c r="T152" s="954">
        <v>0</v>
      </c>
      <c r="U152" s="956">
        <v>0</v>
      </c>
      <c r="V152" s="953">
        <v>0</v>
      </c>
      <c r="W152" s="953">
        <v>0</v>
      </c>
      <c r="X152" s="1717">
        <v>0</v>
      </c>
    </row>
    <row r="153" spans="1:24" ht="4.5" customHeight="1" thickBot="1">
      <c r="A153" s="1721"/>
      <c r="B153" s="1746"/>
      <c r="C153" s="1746"/>
      <c r="D153" s="1747"/>
      <c r="E153" s="1752"/>
      <c r="F153" s="1747"/>
      <c r="G153" s="1747"/>
      <c r="H153" s="1749"/>
      <c r="I153" s="1750"/>
      <c r="J153" s="1747"/>
      <c r="K153" s="1746"/>
      <c r="L153" s="1747"/>
      <c r="M153" s="1748"/>
      <c r="N153" s="1746"/>
      <c r="O153" s="1751" t="s">
        <v>46</v>
      </c>
      <c r="P153" s="1747"/>
      <c r="Q153" s="1746"/>
      <c r="R153" s="1747"/>
      <c r="S153" s="1748"/>
      <c r="T153" s="1750"/>
      <c r="U153" s="1746"/>
      <c r="V153" s="1747"/>
      <c r="W153" s="1748"/>
      <c r="X153" s="1753"/>
    </row>
    <row r="154" spans="1:24" ht="10.5" customHeight="1">
      <c r="A154" s="944"/>
      <c r="B154" s="1020"/>
      <c r="C154" s="953"/>
      <c r="D154" s="953"/>
      <c r="E154" s="814"/>
      <c r="F154" s="953"/>
      <c r="G154" s="953"/>
      <c r="H154" s="953"/>
      <c r="I154" s="1004"/>
      <c r="J154" s="1004"/>
      <c r="K154" s="953"/>
      <c r="L154" s="953"/>
      <c r="M154" s="814"/>
      <c r="N154" s="953"/>
      <c r="O154" s="953"/>
      <c r="P154" s="814"/>
      <c r="Q154" s="1004"/>
      <c r="R154" s="1004"/>
      <c r="S154" s="815"/>
      <c r="T154" s="1004"/>
      <c r="U154" s="1004"/>
      <c r="V154" s="1004"/>
      <c r="W154" s="815"/>
      <c r="X154" s="950" t="s">
        <v>219</v>
      </c>
    </row>
    <row r="155" spans="1:24" s="901" customFormat="1" ht="10.5" customHeight="1">
      <c r="A155" s="899"/>
      <c r="B155" s="976" t="str">
        <f>$B$54</f>
        <v>noch: 5. Tierwirt/-in</v>
      </c>
      <c r="C155" s="896"/>
      <c r="D155" s="896"/>
      <c r="E155" s="897"/>
      <c r="F155" s="896"/>
      <c r="G155" s="896"/>
      <c r="H155" s="896"/>
      <c r="I155" s="896"/>
      <c r="J155" s="2617" t="s">
        <v>232</v>
      </c>
      <c r="K155" s="2617"/>
      <c r="L155" s="2617"/>
      <c r="M155" s="2617"/>
      <c r="N155" s="2617"/>
      <c r="O155" s="1001"/>
      <c r="P155" s="1003"/>
      <c r="Q155" s="1001"/>
      <c r="R155" s="1001"/>
      <c r="S155" s="1001"/>
      <c r="T155" s="1001"/>
      <c r="U155" s="1001"/>
      <c r="V155" s="1001"/>
      <c r="W155" s="1001"/>
      <c r="X155" s="900" t="str">
        <f>'A. Ausbildungsverh. Landwirt'!$W$3</f>
        <v>Mai 2007</v>
      </c>
    </row>
    <row r="157" spans="1:24" ht="10.5" customHeight="1" thickBot="1">
      <c r="A157" s="944"/>
      <c r="B157" s="904"/>
      <c r="C157" s="1004"/>
      <c r="D157" s="1004"/>
      <c r="E157" s="815"/>
      <c r="F157" s="1004"/>
      <c r="G157" s="1004"/>
      <c r="H157" s="1004"/>
      <c r="I157" s="1004"/>
      <c r="J157" s="1004"/>
      <c r="K157" s="1004"/>
      <c r="L157" s="1004"/>
      <c r="M157" s="815"/>
      <c r="N157" s="1004"/>
      <c r="O157" s="1004"/>
      <c r="P157" s="815"/>
      <c r="Q157" s="1004"/>
      <c r="R157" s="1004"/>
      <c r="S157" s="1004"/>
      <c r="T157" s="1004"/>
      <c r="U157" s="1004"/>
      <c r="V157" s="1004"/>
      <c r="W157" s="1004"/>
      <c r="X157" s="1004"/>
    </row>
    <row r="158" spans="1:24" s="980" customFormat="1" ht="15" customHeight="1">
      <c r="A158" s="1729"/>
      <c r="B158" s="1730"/>
      <c r="C158" s="2618" t="str">
        <f>$C$7</f>
        <v>Auszubildende am 31.12.2006</v>
      </c>
      <c r="D158" s="2619"/>
      <c r="E158" s="2619"/>
      <c r="F158" s="2619"/>
      <c r="G158" s="2619"/>
      <c r="H158" s="2620"/>
      <c r="I158" s="1971" t="s">
        <v>1</v>
      </c>
      <c r="J158" s="1972" t="s">
        <v>2</v>
      </c>
      <c r="K158" s="2662" t="str">
        <f>K107</f>
        <v>Teilnehmer an Abschlussprüfungen </v>
      </c>
      <c r="L158" s="2663"/>
      <c r="M158" s="2663"/>
      <c r="N158" s="2663"/>
      <c r="O158" s="2663"/>
      <c r="P158" s="2665"/>
      <c r="Q158" s="2662" t="s">
        <v>0</v>
      </c>
      <c r="R158" s="2663"/>
      <c r="S158" s="2663"/>
      <c r="T158" s="2663"/>
      <c r="U158" s="2663"/>
      <c r="V158" s="2663"/>
      <c r="W158" s="2663"/>
      <c r="X158" s="2664"/>
    </row>
    <row r="159" spans="1:37" s="980" customFormat="1" ht="10.5" customHeight="1">
      <c r="A159" s="1731"/>
      <c r="B159" s="1005"/>
      <c r="C159" s="2293"/>
      <c r="D159" s="913"/>
      <c r="E159" s="914"/>
      <c r="F159" s="915" t="s">
        <v>51</v>
      </c>
      <c r="G159" s="916"/>
      <c r="H159" s="917"/>
      <c r="I159" s="927" t="s">
        <v>5</v>
      </c>
      <c r="J159" s="925" t="s">
        <v>6</v>
      </c>
      <c r="K159" s="1023"/>
      <c r="L159" s="1023"/>
      <c r="M159" s="1973"/>
      <c r="N159" s="1023"/>
      <c r="O159" s="1026"/>
      <c r="P159" s="1974"/>
      <c r="Q159" s="1975"/>
      <c r="R159" s="1976"/>
      <c r="S159" s="1977"/>
      <c r="T159" s="1976"/>
      <c r="U159" s="2660" t="s">
        <v>4</v>
      </c>
      <c r="V159" s="2661"/>
      <c r="W159" s="2661"/>
      <c r="X159" s="2644"/>
      <c r="Y159" s="1021"/>
      <c r="Z159" s="1021"/>
      <c r="AA159" s="1021"/>
      <c r="AB159" s="1021"/>
      <c r="AC159" s="1021"/>
      <c r="AD159" s="1021"/>
      <c r="AE159" s="1021"/>
      <c r="AF159" s="1021"/>
      <c r="AG159" s="1021"/>
      <c r="AH159" s="1021"/>
      <c r="AI159" s="1021"/>
      <c r="AJ159" s="1021"/>
      <c r="AK159" s="1021"/>
    </row>
    <row r="160" spans="1:24" s="980" customFormat="1" ht="10.5" customHeight="1">
      <c r="A160" s="1732"/>
      <c r="B160" s="982" t="s">
        <v>12</v>
      </c>
      <c r="C160" s="2294"/>
      <c r="D160" s="929"/>
      <c r="E160" s="930"/>
      <c r="F160" s="931" t="s">
        <v>52</v>
      </c>
      <c r="G160" s="932"/>
      <c r="H160" s="933"/>
      <c r="I160" s="927" t="s">
        <v>12</v>
      </c>
      <c r="J160" s="925" t="s">
        <v>12</v>
      </c>
      <c r="K160" s="763"/>
      <c r="L160" s="763"/>
      <c r="M160" s="930"/>
      <c r="N160" s="956" t="s">
        <v>3</v>
      </c>
      <c r="O160" s="1004"/>
      <c r="P160" s="934"/>
      <c r="Q160" s="979"/>
      <c r="R160" s="928"/>
      <c r="S160" s="1978"/>
      <c r="T160" s="927" t="s">
        <v>8</v>
      </c>
      <c r="U160" s="2675" t="s">
        <v>9</v>
      </c>
      <c r="V160" s="2676"/>
      <c r="W160" s="2676"/>
      <c r="X160" s="2666"/>
    </row>
    <row r="161" spans="1:24" s="980" customFormat="1" ht="10.5" customHeight="1">
      <c r="A161" s="1733" t="s">
        <v>53</v>
      </c>
      <c r="B161" s="982" t="s">
        <v>76</v>
      </c>
      <c r="C161" s="2293" t="s">
        <v>23</v>
      </c>
      <c r="D161" s="913" t="s">
        <v>21</v>
      </c>
      <c r="E161" s="927" t="s">
        <v>22</v>
      </c>
      <c r="F161" s="937"/>
      <c r="G161" s="937"/>
      <c r="H161" s="937"/>
      <c r="I161" s="927" t="s">
        <v>24</v>
      </c>
      <c r="J161" s="925" t="s">
        <v>24</v>
      </c>
      <c r="K161" s="813" t="s">
        <v>23</v>
      </c>
      <c r="L161" s="956" t="s">
        <v>21</v>
      </c>
      <c r="M161" s="954" t="s">
        <v>22</v>
      </c>
      <c r="N161" s="996" t="s">
        <v>77</v>
      </c>
      <c r="O161" s="1017"/>
      <c r="P161" s="1019"/>
      <c r="Q161" s="907" t="s">
        <v>23</v>
      </c>
      <c r="R161" s="927" t="s">
        <v>21</v>
      </c>
      <c r="S161" s="939" t="s">
        <v>22</v>
      </c>
      <c r="T161" s="927" t="s">
        <v>13</v>
      </c>
      <c r="U161" s="912" t="s">
        <v>23</v>
      </c>
      <c r="V161" s="939" t="s">
        <v>21</v>
      </c>
      <c r="W161" s="927" t="s">
        <v>22</v>
      </c>
      <c r="X161" s="1992" t="s">
        <v>215</v>
      </c>
    </row>
    <row r="162" spans="1:24" s="980" customFormat="1" ht="10.5" customHeight="1">
      <c r="A162" s="1732"/>
      <c r="B162" s="982" t="s">
        <v>78</v>
      </c>
      <c r="C162" s="2293" t="s">
        <v>35</v>
      </c>
      <c r="D162" s="913" t="s">
        <v>34</v>
      </c>
      <c r="E162" s="927" t="s">
        <v>34</v>
      </c>
      <c r="F162" s="939" t="s">
        <v>36</v>
      </c>
      <c r="G162" s="939" t="s">
        <v>37</v>
      </c>
      <c r="H162" s="939" t="s">
        <v>38</v>
      </c>
      <c r="I162" s="927" t="s">
        <v>39</v>
      </c>
      <c r="J162" s="925" t="s">
        <v>39</v>
      </c>
      <c r="K162" s="813" t="s">
        <v>35</v>
      </c>
      <c r="L162" s="956" t="s">
        <v>34</v>
      </c>
      <c r="M162" s="954" t="s">
        <v>40</v>
      </c>
      <c r="N162" s="816" t="s">
        <v>23</v>
      </c>
      <c r="O162" s="956" t="s">
        <v>21</v>
      </c>
      <c r="P162" s="1037" t="s">
        <v>22</v>
      </c>
      <c r="Q162" s="907" t="s">
        <v>35</v>
      </c>
      <c r="R162" s="927" t="s">
        <v>34</v>
      </c>
      <c r="S162" s="939" t="s">
        <v>40</v>
      </c>
      <c r="T162" s="927" t="s">
        <v>25</v>
      </c>
      <c r="U162" s="912" t="s">
        <v>35</v>
      </c>
      <c r="V162" s="939" t="s">
        <v>34</v>
      </c>
      <c r="W162" s="927" t="s">
        <v>40</v>
      </c>
      <c r="X162" s="1988" t="s">
        <v>216</v>
      </c>
    </row>
    <row r="163" spans="1:24" s="980" customFormat="1" ht="10.5" customHeight="1">
      <c r="A163" s="1731"/>
      <c r="B163" s="981"/>
      <c r="C163" s="2294"/>
      <c r="D163" s="929"/>
      <c r="E163" s="930"/>
      <c r="G163" s="2203"/>
      <c r="I163" s="927" t="s">
        <v>45</v>
      </c>
      <c r="J163" s="925" t="s">
        <v>45</v>
      </c>
      <c r="K163" s="763"/>
      <c r="L163" s="763"/>
      <c r="M163" s="930"/>
      <c r="N163" s="816" t="s">
        <v>35</v>
      </c>
      <c r="O163" s="956" t="s">
        <v>34</v>
      </c>
      <c r="P163" s="954" t="s">
        <v>40</v>
      </c>
      <c r="Q163" s="1004"/>
      <c r="R163" s="935"/>
      <c r="S163" s="1004"/>
      <c r="T163" s="927" t="s">
        <v>41</v>
      </c>
      <c r="U163" s="2204"/>
      <c r="V163" s="2204"/>
      <c r="W163" s="2204"/>
      <c r="X163" s="1735" t="s">
        <v>74</v>
      </c>
    </row>
    <row r="164" spans="1:24" ht="4.5" customHeight="1">
      <c r="A164" s="1754"/>
      <c r="B164" s="1022"/>
      <c r="C164" s="2295"/>
      <c r="D164" s="1022"/>
      <c r="E164" s="1022"/>
      <c r="F164" s="1030"/>
      <c r="G164" s="1022"/>
      <c r="H164" s="1024"/>
      <c r="I164" s="1024"/>
      <c r="J164" s="1025"/>
      <c r="K164" s="1023"/>
      <c r="L164" s="1022"/>
      <c r="M164" s="1022"/>
      <c r="N164" s="1023"/>
      <c r="O164" s="1022"/>
      <c r="P164" s="1022"/>
      <c r="Q164" s="1023"/>
      <c r="R164" s="1022"/>
      <c r="S164" s="1024"/>
      <c r="T164" s="1025"/>
      <c r="U164" s="1026"/>
      <c r="V164" s="1022"/>
      <c r="W164" s="1022"/>
      <c r="X164" s="1755"/>
    </row>
    <row r="165" spans="1:24" ht="10.5" customHeight="1">
      <c r="A165" s="1713" t="s">
        <v>69</v>
      </c>
      <c r="B165" s="808" t="s">
        <v>79</v>
      </c>
      <c r="C165" s="2291">
        <v>304</v>
      </c>
      <c r="D165" s="2299">
        <v>170</v>
      </c>
      <c r="E165" s="2300">
        <v>134</v>
      </c>
      <c r="F165" s="2299">
        <v>109</v>
      </c>
      <c r="G165" s="2299">
        <v>99</v>
      </c>
      <c r="H165" s="2300">
        <v>96</v>
      </c>
      <c r="I165" s="2300">
        <v>119</v>
      </c>
      <c r="J165" s="2301">
        <v>26</v>
      </c>
      <c r="K165" s="2291">
        <v>114</v>
      </c>
      <c r="L165" s="2299">
        <v>69</v>
      </c>
      <c r="M165" s="2299">
        <v>45</v>
      </c>
      <c r="N165" s="2291">
        <v>91</v>
      </c>
      <c r="O165" s="2299">
        <v>52</v>
      </c>
      <c r="P165" s="2299">
        <v>39</v>
      </c>
      <c r="Q165" s="2296">
        <v>0</v>
      </c>
      <c r="R165" s="2302">
        <v>0</v>
      </c>
      <c r="S165" s="2302">
        <v>0</v>
      </c>
      <c r="T165" s="2303">
        <v>0</v>
      </c>
      <c r="U165" s="2299">
        <v>0</v>
      </c>
      <c r="V165" s="2299">
        <v>0</v>
      </c>
      <c r="W165" s="2299">
        <v>0</v>
      </c>
      <c r="X165" s="1737">
        <v>0</v>
      </c>
    </row>
    <row r="166" spans="1:24" ht="4.5" customHeight="1">
      <c r="A166" s="1707"/>
      <c r="B166" s="911"/>
      <c r="C166" s="2296"/>
      <c r="D166" s="2304"/>
      <c r="E166" s="2305"/>
      <c r="F166" s="2304"/>
      <c r="G166" s="2304"/>
      <c r="H166" s="2305"/>
      <c r="I166" s="2305"/>
      <c r="J166" s="2306"/>
      <c r="K166" s="2296"/>
      <c r="L166" s="2304"/>
      <c r="M166" s="2304"/>
      <c r="N166" s="2296"/>
      <c r="O166" s="2304"/>
      <c r="P166" s="2304"/>
      <c r="Q166" s="2296" t="s">
        <v>46</v>
      </c>
      <c r="R166" s="2304"/>
      <c r="S166" s="2305"/>
      <c r="T166" s="2305"/>
      <c r="U166" s="2302"/>
      <c r="V166" s="2304"/>
      <c r="W166" s="2305"/>
      <c r="X166" s="1745"/>
    </row>
    <row r="167" spans="1:24" ht="10.5" customHeight="1">
      <c r="A167" s="1707"/>
      <c r="B167" s="807" t="s">
        <v>193</v>
      </c>
      <c r="C167" s="2292">
        <v>221</v>
      </c>
      <c r="D167" s="2292">
        <v>115</v>
      </c>
      <c r="E167" s="2307">
        <v>106</v>
      </c>
      <c r="F167" s="2292">
        <v>72</v>
      </c>
      <c r="G167" s="2292">
        <v>68</v>
      </c>
      <c r="H167" s="2307">
        <v>81</v>
      </c>
      <c r="I167" s="2292">
        <v>81</v>
      </c>
      <c r="J167" s="2308">
        <v>19</v>
      </c>
      <c r="K167" s="2298">
        <v>79</v>
      </c>
      <c r="L167" s="2292">
        <v>45</v>
      </c>
      <c r="M167" s="2292">
        <v>34</v>
      </c>
      <c r="N167" s="2298">
        <v>63</v>
      </c>
      <c r="O167" s="2292">
        <v>33</v>
      </c>
      <c r="P167" s="2292">
        <v>30</v>
      </c>
      <c r="Q167" s="2298">
        <v>0</v>
      </c>
      <c r="R167" s="2292">
        <v>0</v>
      </c>
      <c r="S167" s="2307">
        <v>0</v>
      </c>
      <c r="T167" s="2307">
        <v>0</v>
      </c>
      <c r="U167" s="2292">
        <v>0</v>
      </c>
      <c r="V167" s="2292">
        <v>0</v>
      </c>
      <c r="W167" s="2307">
        <v>0</v>
      </c>
      <c r="X167" s="1717">
        <v>0</v>
      </c>
    </row>
    <row r="168" spans="1:26" ht="10.5" customHeight="1">
      <c r="A168" s="1707"/>
      <c r="B168" s="807" t="s">
        <v>194</v>
      </c>
      <c r="C168" s="2292">
        <v>53</v>
      </c>
      <c r="D168" s="2292">
        <v>34</v>
      </c>
      <c r="E168" s="2307">
        <v>19</v>
      </c>
      <c r="F168" s="2292">
        <v>26</v>
      </c>
      <c r="G168" s="2292">
        <v>21</v>
      </c>
      <c r="H168" s="2307">
        <v>6</v>
      </c>
      <c r="I168" s="2292">
        <v>26</v>
      </c>
      <c r="J168" s="2308">
        <v>5</v>
      </c>
      <c r="K168" s="2292">
        <v>20</v>
      </c>
      <c r="L168" s="2292">
        <v>13</v>
      </c>
      <c r="M168" s="2292">
        <v>7</v>
      </c>
      <c r="N168" s="2298">
        <v>16</v>
      </c>
      <c r="O168" s="2292">
        <v>11</v>
      </c>
      <c r="P168" s="2292">
        <v>5</v>
      </c>
      <c r="Q168" s="2298">
        <v>0</v>
      </c>
      <c r="R168" s="2292">
        <v>0</v>
      </c>
      <c r="S168" s="2307">
        <v>0</v>
      </c>
      <c r="T168" s="2307">
        <v>0</v>
      </c>
      <c r="U168" s="2292">
        <v>0</v>
      </c>
      <c r="V168" s="2292">
        <v>0</v>
      </c>
      <c r="W168" s="2307">
        <v>0</v>
      </c>
      <c r="X168" s="1717">
        <v>0</v>
      </c>
      <c r="Z168" s="1027">
        <f>SUM(N167:N170)</f>
        <v>91</v>
      </c>
    </row>
    <row r="169" spans="1:24" ht="10.5" customHeight="1">
      <c r="A169" s="1707"/>
      <c r="B169" s="807" t="s">
        <v>195</v>
      </c>
      <c r="C169" s="2292">
        <v>21</v>
      </c>
      <c r="D169" s="2292">
        <v>14</v>
      </c>
      <c r="E169" s="2307">
        <v>7</v>
      </c>
      <c r="F169" s="2292">
        <v>7</v>
      </c>
      <c r="G169" s="2292">
        <v>8</v>
      </c>
      <c r="H169" s="2307">
        <v>6</v>
      </c>
      <c r="I169" s="2292">
        <v>8</v>
      </c>
      <c r="J169" s="2308">
        <v>2</v>
      </c>
      <c r="K169" s="2292">
        <v>13</v>
      </c>
      <c r="L169" s="2292">
        <v>9</v>
      </c>
      <c r="M169" s="2292">
        <v>4</v>
      </c>
      <c r="N169" s="2298">
        <v>10</v>
      </c>
      <c r="O169" s="2292">
        <v>6</v>
      </c>
      <c r="P169" s="2292">
        <v>4</v>
      </c>
      <c r="Q169" s="2298">
        <v>0</v>
      </c>
      <c r="R169" s="2292">
        <v>0</v>
      </c>
      <c r="S169" s="2307">
        <v>0</v>
      </c>
      <c r="T169" s="2307">
        <v>0</v>
      </c>
      <c r="U169" s="2292">
        <v>0</v>
      </c>
      <c r="V169" s="2292">
        <v>0</v>
      </c>
      <c r="W169" s="2307">
        <v>0</v>
      </c>
      <c r="X169" s="1717">
        <v>0</v>
      </c>
    </row>
    <row r="170" spans="1:24" ht="10.5" customHeight="1">
      <c r="A170" s="1707"/>
      <c r="B170" s="807" t="s">
        <v>196</v>
      </c>
      <c r="C170" s="2292">
        <v>9</v>
      </c>
      <c r="D170" s="2292">
        <v>7</v>
      </c>
      <c r="E170" s="2307">
        <v>2</v>
      </c>
      <c r="F170" s="2292">
        <v>4</v>
      </c>
      <c r="G170" s="2292">
        <v>2</v>
      </c>
      <c r="H170" s="2307">
        <v>3</v>
      </c>
      <c r="I170" s="2292">
        <v>4</v>
      </c>
      <c r="J170" s="2308">
        <v>0</v>
      </c>
      <c r="K170" s="2298">
        <v>2</v>
      </c>
      <c r="L170" s="2292">
        <v>2</v>
      </c>
      <c r="M170" s="2292">
        <v>0</v>
      </c>
      <c r="N170" s="2298">
        <v>2</v>
      </c>
      <c r="O170" s="2292">
        <v>2</v>
      </c>
      <c r="P170" s="2292">
        <v>0</v>
      </c>
      <c r="Q170" s="2298">
        <v>0</v>
      </c>
      <c r="R170" s="2292">
        <v>0</v>
      </c>
      <c r="S170" s="2307">
        <v>0</v>
      </c>
      <c r="T170" s="2307">
        <v>0</v>
      </c>
      <c r="U170" s="2292">
        <v>0</v>
      </c>
      <c r="V170" s="2292">
        <v>0</v>
      </c>
      <c r="W170" s="2307">
        <v>0</v>
      </c>
      <c r="X170" s="1717">
        <v>0</v>
      </c>
    </row>
    <row r="171" spans="1:24" ht="10.5" customHeight="1">
      <c r="A171" s="1756"/>
      <c r="B171" s="807" t="s">
        <v>197</v>
      </c>
      <c r="C171" s="2292">
        <v>0</v>
      </c>
      <c r="D171" s="2292">
        <v>0</v>
      </c>
      <c r="E171" s="2309">
        <v>0</v>
      </c>
      <c r="F171" s="2292">
        <v>0</v>
      </c>
      <c r="G171" s="2292">
        <v>0</v>
      </c>
      <c r="H171" s="2309">
        <v>0</v>
      </c>
      <c r="I171" s="2292">
        <v>0</v>
      </c>
      <c r="J171" s="2308">
        <v>0</v>
      </c>
      <c r="K171" s="2292">
        <v>0</v>
      </c>
      <c r="L171" s="2292">
        <v>0</v>
      </c>
      <c r="M171" s="2292">
        <v>0</v>
      </c>
      <c r="N171" s="2298">
        <v>0</v>
      </c>
      <c r="O171" s="2292">
        <v>0</v>
      </c>
      <c r="P171" s="2292">
        <v>0</v>
      </c>
      <c r="Q171" s="2310">
        <v>0</v>
      </c>
      <c r="R171" s="2292">
        <v>0</v>
      </c>
      <c r="S171" s="2309">
        <v>0</v>
      </c>
      <c r="T171" s="2309">
        <v>0</v>
      </c>
      <c r="U171" s="2292">
        <v>0</v>
      </c>
      <c r="V171" s="2292">
        <v>0</v>
      </c>
      <c r="W171" s="2309">
        <v>0</v>
      </c>
      <c r="X171" s="2179">
        <v>0</v>
      </c>
    </row>
    <row r="172" spans="1:24" ht="4.5" customHeight="1">
      <c r="A172" s="1757"/>
      <c r="B172" s="1028"/>
      <c r="C172" s="2297"/>
      <c r="D172" s="2311"/>
      <c r="E172" s="2311"/>
      <c r="F172" s="2312"/>
      <c r="G172" s="2311"/>
      <c r="H172" s="2313"/>
      <c r="I172" s="2314"/>
      <c r="J172" s="2315"/>
      <c r="K172" s="2316"/>
      <c r="L172" s="2311"/>
      <c r="M172" s="2311"/>
      <c r="N172" s="2297"/>
      <c r="O172" s="2311"/>
      <c r="P172" s="2313"/>
      <c r="Q172" s="2317"/>
      <c r="R172" s="2314"/>
      <c r="S172" s="2314"/>
      <c r="T172" s="2315"/>
      <c r="U172" s="2317"/>
      <c r="V172" s="2314"/>
      <c r="W172" s="2318"/>
      <c r="X172" s="1758"/>
    </row>
    <row r="173" spans="1:24" s="98" customFormat="1" ht="10.5" customHeight="1">
      <c r="A173" s="1713" t="s">
        <v>80</v>
      </c>
      <c r="B173" s="808" t="s">
        <v>79</v>
      </c>
      <c r="C173" s="2291">
        <v>1716</v>
      </c>
      <c r="D173" s="2299">
        <v>970</v>
      </c>
      <c r="E173" s="2299">
        <v>746</v>
      </c>
      <c r="F173" s="2291">
        <v>586</v>
      </c>
      <c r="G173" s="2299">
        <v>551</v>
      </c>
      <c r="H173" s="2300">
        <v>579</v>
      </c>
      <c r="I173" s="2300">
        <v>673</v>
      </c>
      <c r="J173" s="2300">
        <v>116</v>
      </c>
      <c r="K173" s="2299">
        <v>593</v>
      </c>
      <c r="L173" s="2299">
        <v>342</v>
      </c>
      <c r="M173" s="2299">
        <v>251</v>
      </c>
      <c r="N173" s="2291">
        <v>459</v>
      </c>
      <c r="O173" s="2299">
        <v>259</v>
      </c>
      <c r="P173" s="2300">
        <v>200</v>
      </c>
      <c r="Q173" s="2299">
        <v>23</v>
      </c>
      <c r="R173" s="2299">
        <v>17</v>
      </c>
      <c r="S173" s="2299">
        <v>6</v>
      </c>
      <c r="T173" s="2301">
        <v>23</v>
      </c>
      <c r="U173" s="2299">
        <v>0</v>
      </c>
      <c r="V173" s="2299">
        <v>0</v>
      </c>
      <c r="W173" s="2300">
        <v>0</v>
      </c>
      <c r="X173" s="1759">
        <v>0</v>
      </c>
    </row>
    <row r="174" spans="1:24" ht="4.5" customHeight="1">
      <c r="A174" s="1707"/>
      <c r="B174" s="911"/>
      <c r="C174" s="2291"/>
      <c r="D174" s="2299"/>
      <c r="E174" s="2299"/>
      <c r="F174" s="2291"/>
      <c r="G174" s="2299"/>
      <c r="H174" s="2300"/>
      <c r="I174" s="2299"/>
      <c r="J174" s="2301"/>
      <c r="K174" s="2299"/>
      <c r="L174" s="2299"/>
      <c r="M174" s="2299"/>
      <c r="N174" s="2291"/>
      <c r="O174" s="2299"/>
      <c r="P174" s="2300"/>
      <c r="Q174" s="2299"/>
      <c r="R174" s="2299"/>
      <c r="S174" s="2299"/>
      <c r="T174" s="2301"/>
      <c r="U174" s="2299"/>
      <c r="V174" s="2299"/>
      <c r="W174" s="2300"/>
      <c r="X174" s="1759"/>
    </row>
    <row r="175" spans="1:25" ht="10.5" customHeight="1">
      <c r="A175" s="1709"/>
      <c r="B175" s="830" t="s">
        <v>193</v>
      </c>
      <c r="C175" s="2299">
        <v>1154</v>
      </c>
      <c r="D175" s="2299">
        <v>629</v>
      </c>
      <c r="E175" s="2299">
        <v>525</v>
      </c>
      <c r="F175" s="2291">
        <v>395</v>
      </c>
      <c r="G175" s="2299">
        <v>344</v>
      </c>
      <c r="H175" s="2300">
        <v>415</v>
      </c>
      <c r="I175" s="2299">
        <v>431</v>
      </c>
      <c r="J175" s="2301">
        <v>72</v>
      </c>
      <c r="K175" s="2299">
        <v>409</v>
      </c>
      <c r="L175" s="2299">
        <v>227</v>
      </c>
      <c r="M175" s="2299">
        <v>182</v>
      </c>
      <c r="N175" s="2291">
        <v>313</v>
      </c>
      <c r="O175" s="2299">
        <v>169</v>
      </c>
      <c r="P175" s="2300">
        <v>144</v>
      </c>
      <c r="Q175" s="2299">
        <v>0</v>
      </c>
      <c r="R175" s="2299">
        <v>0</v>
      </c>
      <c r="S175" s="2299">
        <v>0</v>
      </c>
      <c r="T175" s="2301">
        <v>0</v>
      </c>
      <c r="U175" s="2299">
        <v>0</v>
      </c>
      <c r="V175" s="2299">
        <v>0</v>
      </c>
      <c r="W175" s="2299">
        <v>0</v>
      </c>
      <c r="X175" s="1737">
        <v>0</v>
      </c>
      <c r="Y175" s="1027" t="s">
        <v>46</v>
      </c>
    </row>
    <row r="176" spans="1:24" ht="10.5" customHeight="1">
      <c r="A176" s="1709"/>
      <c r="B176" s="808" t="s">
        <v>194</v>
      </c>
      <c r="C176" s="2291">
        <v>289</v>
      </c>
      <c r="D176" s="2299">
        <v>170</v>
      </c>
      <c r="E176" s="2299">
        <v>119</v>
      </c>
      <c r="F176" s="2291">
        <v>110</v>
      </c>
      <c r="G176" s="2299">
        <v>104</v>
      </c>
      <c r="H176" s="2300">
        <v>75</v>
      </c>
      <c r="I176" s="2299">
        <v>126</v>
      </c>
      <c r="J176" s="2301">
        <v>18</v>
      </c>
      <c r="K176" s="2299">
        <v>98</v>
      </c>
      <c r="L176" s="2299">
        <v>55</v>
      </c>
      <c r="M176" s="2299">
        <v>43</v>
      </c>
      <c r="N176" s="2291">
        <v>76</v>
      </c>
      <c r="O176" s="2299">
        <v>43</v>
      </c>
      <c r="P176" s="2300">
        <v>33</v>
      </c>
      <c r="Q176" s="2299">
        <v>2</v>
      </c>
      <c r="R176" s="2299">
        <v>2</v>
      </c>
      <c r="S176" s="2299">
        <v>0</v>
      </c>
      <c r="T176" s="2301">
        <v>2</v>
      </c>
      <c r="U176" s="2299">
        <v>0</v>
      </c>
      <c r="V176" s="2299">
        <v>0</v>
      </c>
      <c r="W176" s="2299">
        <v>0</v>
      </c>
      <c r="X176" s="1737">
        <v>0</v>
      </c>
    </row>
    <row r="177" spans="1:24" ht="10.5" customHeight="1">
      <c r="A177" s="1709"/>
      <c r="B177" s="808" t="s">
        <v>195</v>
      </c>
      <c r="C177" s="2291">
        <v>136</v>
      </c>
      <c r="D177" s="2299">
        <v>91</v>
      </c>
      <c r="E177" s="2299">
        <v>45</v>
      </c>
      <c r="F177" s="2291">
        <v>41</v>
      </c>
      <c r="G177" s="2299">
        <v>61</v>
      </c>
      <c r="H177" s="2300">
        <v>34</v>
      </c>
      <c r="I177" s="2299">
        <v>61</v>
      </c>
      <c r="J177" s="2301">
        <v>19</v>
      </c>
      <c r="K177" s="2299">
        <v>42</v>
      </c>
      <c r="L177" s="2299">
        <v>33</v>
      </c>
      <c r="M177" s="2299">
        <v>9</v>
      </c>
      <c r="N177" s="2291">
        <v>35</v>
      </c>
      <c r="O177" s="2299">
        <v>26</v>
      </c>
      <c r="P177" s="2300">
        <v>9</v>
      </c>
      <c r="Q177" s="2299">
        <v>6</v>
      </c>
      <c r="R177" s="2299">
        <v>3</v>
      </c>
      <c r="S177" s="2299">
        <v>3</v>
      </c>
      <c r="T177" s="2301">
        <v>6</v>
      </c>
      <c r="U177" s="2299">
        <v>0</v>
      </c>
      <c r="V177" s="2299">
        <v>0</v>
      </c>
      <c r="W177" s="2299">
        <v>0</v>
      </c>
      <c r="X177" s="1737">
        <v>0</v>
      </c>
    </row>
    <row r="178" spans="1:24" ht="10.5" customHeight="1">
      <c r="A178" s="1709"/>
      <c r="B178" s="808" t="s">
        <v>196</v>
      </c>
      <c r="C178" s="2291">
        <v>97</v>
      </c>
      <c r="D178" s="2299">
        <v>54</v>
      </c>
      <c r="E178" s="2299">
        <v>43</v>
      </c>
      <c r="F178" s="2291">
        <v>26</v>
      </c>
      <c r="G178" s="2299">
        <v>32</v>
      </c>
      <c r="H178" s="2300">
        <v>39</v>
      </c>
      <c r="I178" s="2299">
        <v>34</v>
      </c>
      <c r="J178" s="2301">
        <v>5</v>
      </c>
      <c r="K178" s="2299">
        <v>24</v>
      </c>
      <c r="L178" s="2299">
        <v>14</v>
      </c>
      <c r="M178" s="2299">
        <v>10</v>
      </c>
      <c r="N178" s="2291">
        <v>23</v>
      </c>
      <c r="O178" s="2299">
        <v>13</v>
      </c>
      <c r="P178" s="2300">
        <v>10</v>
      </c>
      <c r="Q178" s="2299">
        <v>5</v>
      </c>
      <c r="R178" s="2299">
        <v>5</v>
      </c>
      <c r="S178" s="2299">
        <v>0</v>
      </c>
      <c r="T178" s="2301">
        <v>5</v>
      </c>
      <c r="U178" s="2299">
        <v>0</v>
      </c>
      <c r="V178" s="2299">
        <v>0</v>
      </c>
      <c r="W178" s="2299">
        <v>0</v>
      </c>
      <c r="X178" s="1737">
        <v>0</v>
      </c>
    </row>
    <row r="179" spans="1:24" ht="10.5" customHeight="1">
      <c r="A179" s="1709"/>
      <c r="B179" s="808" t="s">
        <v>197</v>
      </c>
      <c r="C179" s="2291">
        <v>40</v>
      </c>
      <c r="D179" s="2299">
        <v>26</v>
      </c>
      <c r="E179" s="2299">
        <v>14</v>
      </c>
      <c r="F179" s="2291">
        <v>14</v>
      </c>
      <c r="G179" s="2299">
        <v>10</v>
      </c>
      <c r="H179" s="2300">
        <v>16</v>
      </c>
      <c r="I179" s="2299">
        <v>21</v>
      </c>
      <c r="J179" s="2301">
        <v>2</v>
      </c>
      <c r="K179" s="2299">
        <v>20</v>
      </c>
      <c r="L179" s="2299">
        <v>13</v>
      </c>
      <c r="M179" s="2299">
        <v>7</v>
      </c>
      <c r="N179" s="2291">
        <v>12</v>
      </c>
      <c r="O179" s="2299">
        <v>8</v>
      </c>
      <c r="P179" s="2300">
        <v>4</v>
      </c>
      <c r="Q179" s="2299">
        <v>10</v>
      </c>
      <c r="R179" s="2299">
        <v>7</v>
      </c>
      <c r="S179" s="2299">
        <v>3</v>
      </c>
      <c r="T179" s="2301">
        <v>10</v>
      </c>
      <c r="U179" s="2299">
        <v>0</v>
      </c>
      <c r="V179" s="2299">
        <v>0</v>
      </c>
      <c r="W179" s="2299">
        <v>0</v>
      </c>
      <c r="X179" s="1737">
        <v>0</v>
      </c>
    </row>
    <row r="180" spans="1:24" ht="4.5" customHeight="1" thickBot="1">
      <c r="A180" s="1760"/>
      <c r="B180" s="1746"/>
      <c r="C180" s="1746"/>
      <c r="D180" s="1747"/>
      <c r="E180" s="1747"/>
      <c r="F180" s="1746"/>
      <c r="G180" s="1747"/>
      <c r="H180" s="1749"/>
      <c r="I180" s="1747"/>
      <c r="J180" s="1750"/>
      <c r="K180" s="1747"/>
      <c r="L180" s="1747"/>
      <c r="M180" s="1747"/>
      <c r="N180" s="1746"/>
      <c r="O180" s="1747"/>
      <c r="P180" s="1749"/>
      <c r="Q180" s="1747"/>
      <c r="R180" s="1747"/>
      <c r="S180" s="1747"/>
      <c r="T180" s="1750"/>
      <c r="U180" s="1739"/>
      <c r="V180" s="1747"/>
      <c r="W180" s="1749"/>
      <c r="X180" s="1761"/>
    </row>
    <row r="181" spans="1:24" s="98" customFormat="1" ht="4.5" customHeight="1">
      <c r="A181" s="978"/>
      <c r="B181" s="1004"/>
      <c r="C181" s="1004"/>
      <c r="D181" s="1004"/>
      <c r="E181" s="1004"/>
      <c r="F181" s="1004"/>
      <c r="G181" s="1004"/>
      <c r="H181" s="1004"/>
      <c r="I181" s="1004"/>
      <c r="J181" s="1004"/>
      <c r="K181" s="1004"/>
      <c r="L181" s="1004"/>
      <c r="M181" s="1004"/>
      <c r="N181" s="1004"/>
      <c r="O181" s="1004"/>
      <c r="P181" s="1004"/>
      <c r="Q181" s="1004"/>
      <c r="R181" s="1004"/>
      <c r="S181" s="1004"/>
      <c r="T181" s="1004"/>
      <c r="U181" s="953"/>
      <c r="V181" s="1004"/>
      <c r="W181" s="1004"/>
      <c r="X181" s="1004"/>
    </row>
    <row r="182" spans="1:24" s="338" customFormat="1" ht="19.5" customHeight="1">
      <c r="A182" s="978"/>
      <c r="B182" s="1004"/>
      <c r="C182" s="1004"/>
      <c r="D182" s="1004"/>
      <c r="E182" s="1004"/>
      <c r="F182" s="1004"/>
      <c r="G182" s="1004"/>
      <c r="H182" s="1004"/>
      <c r="I182" s="1004"/>
      <c r="J182" s="1004"/>
      <c r="K182" s="1004"/>
      <c r="L182" s="1004"/>
      <c r="M182" s="1004"/>
      <c r="N182" s="1004"/>
      <c r="O182" s="1004"/>
      <c r="P182" s="1004"/>
      <c r="Q182" s="1004"/>
      <c r="R182" s="1004"/>
      <c r="S182" s="1004"/>
      <c r="T182" s="1004"/>
      <c r="U182" s="953"/>
      <c r="V182" s="1004"/>
      <c r="W182" s="1004"/>
      <c r="X182" s="1004"/>
    </row>
    <row r="183" spans="1:24" s="338" customFormat="1" ht="19.5" customHeight="1">
      <c r="A183" s="978"/>
      <c r="B183" s="1004"/>
      <c r="C183" s="1004"/>
      <c r="D183" s="1004"/>
      <c r="E183" s="1004"/>
      <c r="F183" s="1004"/>
      <c r="G183" s="1004"/>
      <c r="H183" s="1004"/>
      <c r="I183" s="1004"/>
      <c r="J183" s="1004"/>
      <c r="K183" s="1004"/>
      <c r="L183" s="1004"/>
      <c r="M183" s="1004"/>
      <c r="N183" s="1004"/>
      <c r="O183" s="1004"/>
      <c r="P183" s="1004"/>
      <c r="Q183" s="1004"/>
      <c r="R183" s="1004"/>
      <c r="S183" s="1004"/>
      <c r="T183" s="1004"/>
      <c r="U183" s="953"/>
      <c r="V183" s="1004"/>
      <c r="W183" s="1004"/>
      <c r="X183" s="1004"/>
    </row>
    <row r="184" spans="1:24" s="338" customFormat="1" ht="19.5" customHeight="1">
      <c r="A184" s="978"/>
      <c r="B184" s="1004"/>
      <c r="C184" s="1004"/>
      <c r="D184" s="1004"/>
      <c r="E184" s="1004"/>
      <c r="F184" s="1004"/>
      <c r="G184" s="1004"/>
      <c r="H184" s="1004"/>
      <c r="I184" s="1004"/>
      <c r="J184" s="1004"/>
      <c r="K184" s="1004"/>
      <c r="L184" s="1004"/>
      <c r="M184" s="1004"/>
      <c r="N184" s="1004"/>
      <c r="O184" s="1004"/>
      <c r="P184" s="1004"/>
      <c r="Q184" s="1004"/>
      <c r="R184" s="1004"/>
      <c r="S184" s="1004"/>
      <c r="T184" s="1004"/>
      <c r="U184" s="953"/>
      <c r="V184" s="1004"/>
      <c r="W184" s="1004"/>
      <c r="X184" s="1004"/>
    </row>
    <row r="185" spans="1:24" s="338" customFormat="1" ht="19.5" customHeight="1">
      <c r="A185" s="978"/>
      <c r="B185" s="1004"/>
      <c r="C185" s="1004"/>
      <c r="D185" s="1004"/>
      <c r="E185" s="1004"/>
      <c r="F185" s="1004"/>
      <c r="G185" s="1004"/>
      <c r="H185" s="1004"/>
      <c r="I185" s="1004"/>
      <c r="J185" s="1004"/>
      <c r="K185" s="1004"/>
      <c r="L185" s="1004"/>
      <c r="M185" s="1004"/>
      <c r="N185" s="1004"/>
      <c r="O185" s="1004"/>
      <c r="P185" s="1004"/>
      <c r="Q185" s="1004"/>
      <c r="R185" s="1004"/>
      <c r="S185" s="1004"/>
      <c r="T185" s="1004"/>
      <c r="U185" s="953"/>
      <c r="V185" s="1004"/>
      <c r="W185" s="1004"/>
      <c r="X185" s="1004"/>
    </row>
    <row r="186" spans="1:24" s="338" customFormat="1" ht="19.5" customHeight="1">
      <c r="A186" s="978"/>
      <c r="B186" s="1004"/>
      <c r="C186" s="1004"/>
      <c r="D186" s="1004"/>
      <c r="E186" s="1004"/>
      <c r="F186" s="1004"/>
      <c r="G186" s="1004"/>
      <c r="H186" s="1004"/>
      <c r="I186" s="1004"/>
      <c r="J186" s="1004"/>
      <c r="K186" s="1004"/>
      <c r="L186" s="1004"/>
      <c r="M186" s="1004"/>
      <c r="N186" s="1004"/>
      <c r="O186" s="1004"/>
      <c r="P186" s="1004"/>
      <c r="Q186" s="1004"/>
      <c r="R186" s="1004"/>
      <c r="S186" s="1004"/>
      <c r="T186" s="1004"/>
      <c r="U186" s="953"/>
      <c r="V186" s="1004"/>
      <c r="W186" s="1004"/>
      <c r="X186" s="1004"/>
    </row>
    <row r="187" spans="1:24" s="338" customFormat="1" ht="19.5" customHeight="1">
      <c r="A187" s="978"/>
      <c r="B187" s="1004"/>
      <c r="C187" s="1004"/>
      <c r="D187" s="1004"/>
      <c r="E187" s="1004"/>
      <c r="F187" s="1004"/>
      <c r="G187" s="1004"/>
      <c r="H187" s="1004"/>
      <c r="I187" s="1004"/>
      <c r="J187" s="1004"/>
      <c r="K187" s="1004"/>
      <c r="L187" s="1004"/>
      <c r="M187" s="1004"/>
      <c r="N187" s="1004"/>
      <c r="O187" s="1004"/>
      <c r="P187" s="1004"/>
      <c r="Q187" s="1004"/>
      <c r="R187" s="1004"/>
      <c r="S187" s="1004"/>
      <c r="T187" s="1004"/>
      <c r="U187" s="953"/>
      <c r="V187" s="1004"/>
      <c r="W187" s="1004"/>
      <c r="X187" s="1004"/>
    </row>
    <row r="188" spans="1:24" s="338" customFormat="1" ht="19.5" customHeight="1">
      <c r="A188" s="978"/>
      <c r="B188" s="1004"/>
      <c r="C188" s="1004"/>
      <c r="D188" s="1004"/>
      <c r="E188" s="1004"/>
      <c r="F188" s="1004"/>
      <c r="G188" s="1004"/>
      <c r="H188" s="1004"/>
      <c r="I188" s="1004"/>
      <c r="J188" s="1004"/>
      <c r="K188" s="1004"/>
      <c r="L188" s="1004"/>
      <c r="M188" s="1004"/>
      <c r="N188" s="1004"/>
      <c r="O188" s="1004"/>
      <c r="P188" s="1004"/>
      <c r="Q188" s="1004"/>
      <c r="R188" s="1004"/>
      <c r="S188" s="1004"/>
      <c r="T188" s="1004"/>
      <c r="U188" s="953"/>
      <c r="V188" s="1004"/>
      <c r="W188" s="1004"/>
      <c r="X188" s="1004"/>
    </row>
    <row r="189" spans="1:24" s="338" customFormat="1" ht="19.5" customHeight="1">
      <c r="A189" s="978"/>
      <c r="B189" s="1004"/>
      <c r="C189" s="1004"/>
      <c r="D189" s="1004"/>
      <c r="E189" s="1004"/>
      <c r="F189" s="1004"/>
      <c r="G189" s="1004"/>
      <c r="H189" s="1004"/>
      <c r="I189" s="1004"/>
      <c r="J189" s="1004"/>
      <c r="K189" s="1004"/>
      <c r="L189" s="1004"/>
      <c r="M189" s="1004"/>
      <c r="N189" s="1004"/>
      <c r="O189" s="1004"/>
      <c r="P189" s="1004"/>
      <c r="Q189" s="1004"/>
      <c r="R189" s="1004"/>
      <c r="S189" s="1004"/>
      <c r="T189" s="1004"/>
      <c r="U189" s="953"/>
      <c r="V189" s="1004"/>
      <c r="W189" s="1004"/>
      <c r="X189" s="1004"/>
    </row>
    <row r="190" spans="1:24" s="338" customFormat="1" ht="19.5" customHeight="1">
      <c r="A190" s="978"/>
      <c r="B190" s="1004"/>
      <c r="C190" s="1004"/>
      <c r="D190" s="1004"/>
      <c r="E190" s="1004"/>
      <c r="F190" s="1004"/>
      <c r="G190" s="1004"/>
      <c r="H190" s="1004"/>
      <c r="I190" s="1004"/>
      <c r="J190" s="1004"/>
      <c r="K190" s="1004"/>
      <c r="L190" s="1004"/>
      <c r="M190" s="1004"/>
      <c r="N190" s="1004"/>
      <c r="O190" s="1004"/>
      <c r="P190" s="1004"/>
      <c r="Q190" s="1004"/>
      <c r="R190" s="1004"/>
      <c r="S190" s="1004"/>
      <c r="T190" s="1004"/>
      <c r="U190" s="953"/>
      <c r="V190" s="1004"/>
      <c r="W190" s="1004"/>
      <c r="X190" s="1004"/>
    </row>
    <row r="191" spans="1:24" s="338" customFormat="1" ht="19.5" customHeight="1">
      <c r="A191" s="978"/>
      <c r="B191" s="1004"/>
      <c r="C191" s="1004"/>
      <c r="D191" s="1004"/>
      <c r="E191" s="1004"/>
      <c r="F191" s="1004"/>
      <c r="G191" s="1004"/>
      <c r="H191" s="1004"/>
      <c r="I191" s="1004"/>
      <c r="J191" s="1004"/>
      <c r="K191" s="1004"/>
      <c r="L191" s="1004"/>
      <c r="M191" s="1004"/>
      <c r="N191" s="1004"/>
      <c r="O191" s="1004"/>
      <c r="P191" s="1004"/>
      <c r="Q191" s="1004"/>
      <c r="R191" s="1004"/>
      <c r="S191" s="1004"/>
      <c r="T191" s="1004"/>
      <c r="U191" s="953"/>
      <c r="V191" s="1004"/>
      <c r="W191" s="1004"/>
      <c r="X191" s="1004"/>
    </row>
    <row r="192" spans="1:24" s="338" customFormat="1" ht="19.5" customHeight="1">
      <c r="A192" s="978"/>
      <c r="B192" s="1004"/>
      <c r="C192" s="1004"/>
      <c r="D192" s="1004"/>
      <c r="E192" s="1004"/>
      <c r="F192" s="1004"/>
      <c r="G192" s="1004"/>
      <c r="H192" s="1004"/>
      <c r="I192" s="1004"/>
      <c r="J192" s="1004"/>
      <c r="K192" s="1004"/>
      <c r="L192" s="1004"/>
      <c r="M192" s="1004"/>
      <c r="N192" s="1004"/>
      <c r="O192" s="1004"/>
      <c r="P192" s="1004"/>
      <c r="Q192" s="1004"/>
      <c r="R192" s="1004"/>
      <c r="S192" s="1004"/>
      <c r="T192" s="1004"/>
      <c r="U192" s="953"/>
      <c r="V192" s="1004"/>
      <c r="W192" s="1004"/>
      <c r="X192" s="1004"/>
    </row>
    <row r="193" spans="1:24" s="338" customFormat="1" ht="19.5" customHeight="1">
      <c r="A193" s="978"/>
      <c r="B193" s="1004"/>
      <c r="C193" s="1004"/>
      <c r="D193" s="1004"/>
      <c r="E193" s="1004"/>
      <c r="F193" s="1004"/>
      <c r="G193" s="1004"/>
      <c r="H193" s="1004"/>
      <c r="I193" s="1004"/>
      <c r="J193" s="1004"/>
      <c r="K193" s="1004"/>
      <c r="L193" s="1004"/>
      <c r="M193" s="1004"/>
      <c r="N193" s="1004"/>
      <c r="O193" s="1004"/>
      <c r="P193" s="1004"/>
      <c r="Q193" s="1004"/>
      <c r="R193" s="1004"/>
      <c r="S193" s="1004"/>
      <c r="T193" s="1004"/>
      <c r="U193" s="953"/>
      <c r="V193" s="1004"/>
      <c r="W193" s="1004"/>
      <c r="X193" s="1004"/>
    </row>
    <row r="194" spans="1:24" s="338" customFormat="1" ht="19.5" customHeight="1">
      <c r="A194" s="978"/>
      <c r="B194" s="1004"/>
      <c r="C194" s="1004"/>
      <c r="D194" s="1004"/>
      <c r="E194" s="1004"/>
      <c r="F194" s="1004"/>
      <c r="G194" s="1004"/>
      <c r="H194" s="1004"/>
      <c r="I194" s="1004"/>
      <c r="J194" s="1004"/>
      <c r="K194" s="1004"/>
      <c r="L194" s="1004"/>
      <c r="M194" s="1004"/>
      <c r="N194" s="1004"/>
      <c r="O194" s="1004"/>
      <c r="P194" s="1004"/>
      <c r="Q194" s="1004"/>
      <c r="R194" s="1004"/>
      <c r="S194" s="1004"/>
      <c r="T194" s="1004"/>
      <c r="U194" s="953"/>
      <c r="V194" s="1004"/>
      <c r="W194" s="1004"/>
      <c r="X194" s="1004"/>
    </row>
    <row r="195" spans="1:24" s="338" customFormat="1" ht="19.5" customHeight="1">
      <c r="A195" s="978"/>
      <c r="B195" s="1004"/>
      <c r="C195" s="1004"/>
      <c r="D195" s="1004"/>
      <c r="E195" s="1004"/>
      <c r="F195" s="1004"/>
      <c r="G195" s="1004"/>
      <c r="H195" s="1004"/>
      <c r="I195" s="1004"/>
      <c r="J195" s="1004"/>
      <c r="K195" s="1004"/>
      <c r="L195" s="1004"/>
      <c r="M195" s="1004"/>
      <c r="N195" s="1004"/>
      <c r="O195" s="1004"/>
      <c r="P195" s="1004"/>
      <c r="Q195" s="1004"/>
      <c r="R195" s="1004"/>
      <c r="S195" s="1004"/>
      <c r="T195" s="1004"/>
      <c r="U195" s="953"/>
      <c r="V195" s="1004"/>
      <c r="W195" s="1004"/>
      <c r="X195" s="1004"/>
    </row>
    <row r="196" spans="1:24" s="338" customFormat="1" ht="19.5" customHeight="1">
      <c r="A196" s="978"/>
      <c r="B196" s="1004"/>
      <c r="C196" s="1004"/>
      <c r="D196" s="1004"/>
      <c r="E196" s="1004"/>
      <c r="F196" s="1004"/>
      <c r="G196" s="1004"/>
      <c r="H196" s="1004"/>
      <c r="I196" s="1004"/>
      <c r="J196" s="1004"/>
      <c r="K196" s="1004"/>
      <c r="L196" s="1004"/>
      <c r="M196" s="1004"/>
      <c r="N196" s="1004"/>
      <c r="O196" s="1004"/>
      <c r="P196" s="1004"/>
      <c r="Q196" s="1004"/>
      <c r="R196" s="1004"/>
      <c r="S196" s="1004"/>
      <c r="T196" s="1004"/>
      <c r="U196" s="953"/>
      <c r="V196" s="1004"/>
      <c r="W196" s="1004"/>
      <c r="X196" s="1004"/>
    </row>
    <row r="197" spans="1:24" s="338" customFormat="1" ht="19.5" customHeight="1">
      <c r="A197" s="978"/>
      <c r="B197" s="1004"/>
      <c r="C197" s="1004"/>
      <c r="D197" s="1004"/>
      <c r="E197" s="1004"/>
      <c r="F197" s="1004"/>
      <c r="G197" s="1004"/>
      <c r="H197" s="1004"/>
      <c r="I197" s="1004"/>
      <c r="J197" s="1004"/>
      <c r="K197" s="1004"/>
      <c r="L197" s="1004"/>
      <c r="M197" s="1004"/>
      <c r="N197" s="1004"/>
      <c r="O197" s="1004"/>
      <c r="P197" s="1004"/>
      <c r="Q197" s="1004"/>
      <c r="R197" s="1004"/>
      <c r="S197" s="1004"/>
      <c r="T197" s="1004"/>
      <c r="U197" s="953"/>
      <c r="V197" s="1004"/>
      <c r="W197" s="1004"/>
      <c r="X197" s="1004"/>
    </row>
    <row r="198" spans="1:24" s="338" customFormat="1" ht="19.5" customHeight="1">
      <c r="A198" s="978"/>
      <c r="B198" s="1004"/>
      <c r="C198" s="1004"/>
      <c r="D198" s="1004"/>
      <c r="E198" s="1004"/>
      <c r="F198" s="1004"/>
      <c r="G198" s="1004"/>
      <c r="H198" s="1004"/>
      <c r="I198" s="1004"/>
      <c r="J198" s="1004"/>
      <c r="K198" s="1004"/>
      <c r="L198" s="1004"/>
      <c r="M198" s="1004"/>
      <c r="N198" s="1004"/>
      <c r="O198" s="1004"/>
      <c r="P198" s="1004"/>
      <c r="Q198" s="1004"/>
      <c r="R198" s="1004"/>
      <c r="S198" s="1004"/>
      <c r="T198" s="1004"/>
      <c r="U198" s="953"/>
      <c r="V198" s="1004"/>
      <c r="W198" s="1004"/>
      <c r="X198" s="1004"/>
    </row>
    <row r="199" spans="1:24" s="338" customFormat="1" ht="19.5" customHeight="1">
      <c r="A199" s="978"/>
      <c r="B199" s="1004"/>
      <c r="C199" s="1004"/>
      <c r="D199" s="1004"/>
      <c r="E199" s="1004"/>
      <c r="F199" s="1004"/>
      <c r="G199" s="1004"/>
      <c r="H199" s="1004"/>
      <c r="I199" s="1004"/>
      <c r="J199" s="1004"/>
      <c r="K199" s="1004"/>
      <c r="L199" s="1004"/>
      <c r="M199" s="1004"/>
      <c r="N199" s="1004"/>
      <c r="O199" s="1004"/>
      <c r="P199" s="1004"/>
      <c r="Q199" s="1004"/>
      <c r="R199" s="1004"/>
      <c r="S199" s="1004"/>
      <c r="T199" s="1004"/>
      <c r="U199" s="953"/>
      <c r="V199" s="1004"/>
      <c r="W199" s="1004"/>
      <c r="X199" s="1004"/>
    </row>
    <row r="200" spans="1:24" s="338" customFormat="1" ht="19.5" customHeight="1">
      <c r="A200" s="978"/>
      <c r="B200" s="1004"/>
      <c r="C200" s="1004"/>
      <c r="D200" s="1004"/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953"/>
      <c r="V200" s="1004"/>
      <c r="W200" s="1004"/>
      <c r="X200" s="1004"/>
    </row>
    <row r="201" spans="1:24" s="338" customFormat="1" ht="19.5" customHeight="1">
      <c r="A201" s="978"/>
      <c r="B201" s="1004"/>
      <c r="C201" s="1004"/>
      <c r="D201" s="1004"/>
      <c r="E201" s="1004"/>
      <c r="F201" s="1004"/>
      <c r="G201" s="1004"/>
      <c r="H201" s="1004"/>
      <c r="I201" s="1004"/>
      <c r="J201" s="1004"/>
      <c r="K201" s="1004"/>
      <c r="L201" s="1004"/>
      <c r="M201" s="1004"/>
      <c r="N201" s="1004"/>
      <c r="O201" s="1004"/>
      <c r="P201" s="1004"/>
      <c r="Q201" s="1004"/>
      <c r="R201" s="1004"/>
      <c r="S201" s="1004"/>
      <c r="T201" s="1004"/>
      <c r="U201" s="953"/>
      <c r="V201" s="1004"/>
      <c r="W201" s="1004"/>
      <c r="X201" s="1004"/>
    </row>
    <row r="202" spans="1:24" ht="10.5" customHeight="1">
      <c r="A202" s="912"/>
      <c r="B202" s="808"/>
      <c r="C202" s="813"/>
      <c r="D202" s="814"/>
      <c r="E202" s="814"/>
      <c r="F202" s="813"/>
      <c r="G202" s="814"/>
      <c r="H202" s="816"/>
      <c r="I202" s="814"/>
      <c r="J202" s="1014"/>
      <c r="K202" s="814"/>
      <c r="L202" s="814"/>
      <c r="M202" s="814"/>
      <c r="N202" s="813"/>
      <c r="O202" s="814"/>
      <c r="P202" s="816"/>
      <c r="Q202" s="814"/>
      <c r="R202" s="814"/>
      <c r="S202" s="814"/>
      <c r="T202" s="1014"/>
      <c r="U202" s="814"/>
      <c r="V202" s="814"/>
      <c r="W202" s="816"/>
      <c r="X202" s="816"/>
    </row>
    <row r="203" spans="1:25" ht="4.5" customHeight="1">
      <c r="A203" s="910"/>
      <c r="B203" s="911"/>
      <c r="C203" s="956"/>
      <c r="D203" s="953"/>
      <c r="E203" s="953"/>
      <c r="F203" s="956"/>
      <c r="G203" s="953"/>
      <c r="H203" s="955"/>
      <c r="I203" s="953"/>
      <c r="J203" s="954"/>
      <c r="K203" s="953"/>
      <c r="L203" s="953"/>
      <c r="M203" s="953"/>
      <c r="N203" s="956"/>
      <c r="O203" s="953"/>
      <c r="P203" s="955"/>
      <c r="Q203" s="953"/>
      <c r="R203" s="953"/>
      <c r="S203" s="953"/>
      <c r="T203" s="954"/>
      <c r="U203" s="953"/>
      <c r="V203" s="953"/>
      <c r="W203" s="955"/>
      <c r="X203" s="955"/>
      <c r="Y203" s="1031"/>
    </row>
    <row r="204" spans="1:25" ht="10.5" customHeight="1">
      <c r="A204" s="910"/>
      <c r="B204" s="995"/>
      <c r="C204" s="956"/>
      <c r="D204" s="953"/>
      <c r="E204" s="953"/>
      <c r="F204" s="956"/>
      <c r="G204" s="953"/>
      <c r="H204" s="955"/>
      <c r="I204" s="953"/>
      <c r="J204" s="954"/>
      <c r="K204" s="953"/>
      <c r="L204" s="953"/>
      <c r="M204" s="953"/>
      <c r="N204" s="956"/>
      <c r="O204" s="953"/>
      <c r="P204" s="955"/>
      <c r="Q204" s="953"/>
      <c r="R204" s="953"/>
      <c r="S204" s="953"/>
      <c r="T204" s="954"/>
      <c r="U204" s="953"/>
      <c r="V204" s="953"/>
      <c r="W204" s="955"/>
      <c r="X204" s="955"/>
      <c r="Y204" s="1031"/>
    </row>
    <row r="205" spans="1:25" ht="10.5" customHeight="1">
      <c r="A205" s="910"/>
      <c r="B205" s="995"/>
      <c r="C205" s="956"/>
      <c r="D205" s="953"/>
      <c r="E205" s="953"/>
      <c r="F205" s="956"/>
      <c r="G205" s="953"/>
      <c r="H205" s="955"/>
      <c r="I205" s="953"/>
      <c r="J205" s="954"/>
      <c r="K205" s="953"/>
      <c r="L205" s="953"/>
      <c r="M205" s="953"/>
      <c r="N205" s="956"/>
      <c r="O205" s="953"/>
      <c r="P205" s="955"/>
      <c r="Q205" s="953"/>
      <c r="R205" s="953"/>
      <c r="S205" s="953"/>
      <c r="T205" s="954"/>
      <c r="U205" s="953"/>
      <c r="V205" s="953"/>
      <c r="W205" s="955"/>
      <c r="X205" s="955"/>
      <c r="Y205" s="1031"/>
    </row>
    <row r="206" spans="1:25" ht="10.5" customHeight="1">
      <c r="A206" s="910"/>
      <c r="B206" s="995"/>
      <c r="C206" s="956"/>
      <c r="D206" s="953"/>
      <c r="E206" s="953"/>
      <c r="F206" s="956"/>
      <c r="G206" s="953"/>
      <c r="H206" s="955"/>
      <c r="I206" s="953"/>
      <c r="J206" s="954"/>
      <c r="K206" s="953"/>
      <c r="L206" s="953"/>
      <c r="M206" s="953"/>
      <c r="N206" s="956"/>
      <c r="O206" s="953"/>
      <c r="P206" s="955"/>
      <c r="Q206" s="953"/>
      <c r="R206" s="953"/>
      <c r="S206" s="953"/>
      <c r="T206" s="954"/>
      <c r="U206" s="953"/>
      <c r="V206" s="953"/>
      <c r="W206" s="955"/>
      <c r="X206" s="955"/>
      <c r="Y206" s="1031"/>
    </row>
    <row r="207" spans="1:25" ht="10.5" customHeight="1">
      <c r="A207" s="910"/>
      <c r="B207" s="995"/>
      <c r="C207" s="956"/>
      <c r="D207" s="953"/>
      <c r="E207" s="953"/>
      <c r="F207" s="956"/>
      <c r="G207" s="953"/>
      <c r="H207" s="955"/>
      <c r="I207" s="953"/>
      <c r="J207" s="954"/>
      <c r="K207" s="953"/>
      <c r="L207" s="953"/>
      <c r="M207" s="953"/>
      <c r="N207" s="956"/>
      <c r="O207" s="953"/>
      <c r="P207" s="955"/>
      <c r="Q207" s="953"/>
      <c r="R207" s="953"/>
      <c r="S207" s="953"/>
      <c r="T207" s="954"/>
      <c r="U207" s="953"/>
      <c r="V207" s="953"/>
      <c r="W207" s="955"/>
      <c r="X207" s="955"/>
      <c r="Y207" s="1031"/>
    </row>
    <row r="208" spans="1:25" ht="10.5" customHeight="1">
      <c r="A208" s="910"/>
      <c r="B208" s="995"/>
      <c r="C208" s="956"/>
      <c r="D208" s="953"/>
      <c r="E208" s="953"/>
      <c r="F208" s="956"/>
      <c r="G208" s="953"/>
      <c r="H208" s="955"/>
      <c r="I208" s="953"/>
      <c r="J208" s="954"/>
      <c r="K208" s="953"/>
      <c r="L208" s="953"/>
      <c r="M208" s="953"/>
      <c r="N208" s="956"/>
      <c r="O208" s="953"/>
      <c r="P208" s="955"/>
      <c r="Q208" s="953"/>
      <c r="R208" s="953"/>
      <c r="S208" s="953"/>
      <c r="T208" s="954"/>
      <c r="U208" s="953"/>
      <c r="V208" s="953"/>
      <c r="W208" s="955"/>
      <c r="X208" s="955"/>
      <c r="Y208" s="1031"/>
    </row>
    <row r="209" spans="1:25" ht="10.5" customHeight="1">
      <c r="A209" s="910"/>
      <c r="B209" s="995"/>
      <c r="C209" s="956"/>
      <c r="D209" s="953"/>
      <c r="E209" s="953"/>
      <c r="F209" s="956"/>
      <c r="G209" s="953"/>
      <c r="H209" s="955"/>
      <c r="I209" s="953"/>
      <c r="J209" s="954"/>
      <c r="K209" s="953"/>
      <c r="L209" s="953"/>
      <c r="M209" s="953"/>
      <c r="N209" s="956"/>
      <c r="O209" s="953"/>
      <c r="P209" s="955"/>
      <c r="Q209" s="953"/>
      <c r="R209" s="953"/>
      <c r="S209" s="953"/>
      <c r="T209" s="954"/>
      <c r="U209" s="953"/>
      <c r="V209" s="953"/>
      <c r="W209" s="955"/>
      <c r="X209" s="955"/>
      <c r="Y209" s="1031"/>
    </row>
    <row r="210" spans="1:27" ht="4.5" customHeight="1">
      <c r="A210" s="943"/>
      <c r="B210" s="973"/>
      <c r="C210" s="996"/>
      <c r="D210" s="997"/>
      <c r="E210" s="997"/>
      <c r="F210" s="996"/>
      <c r="G210" s="997"/>
      <c r="H210" s="998"/>
      <c r="I210" s="997"/>
      <c r="J210" s="999"/>
      <c r="K210" s="997"/>
      <c r="L210" s="997"/>
      <c r="M210" s="997"/>
      <c r="N210" s="996"/>
      <c r="O210" s="997"/>
      <c r="P210" s="998"/>
      <c r="Q210" s="997"/>
      <c r="R210" s="997"/>
      <c r="S210" s="997"/>
      <c r="T210" s="999"/>
      <c r="U210" s="997"/>
      <c r="V210" s="997"/>
      <c r="W210" s="998"/>
      <c r="X210" s="998"/>
      <c r="Y210" s="841"/>
      <c r="Z210" s="841"/>
      <c r="AA210" s="841"/>
    </row>
    <row r="211" spans="1:27" s="98" customFormat="1" ht="4.5" customHeight="1">
      <c r="A211" s="910"/>
      <c r="B211" s="1040"/>
      <c r="C211" s="813"/>
      <c r="D211" s="814"/>
      <c r="E211" s="814"/>
      <c r="F211" s="813"/>
      <c r="G211" s="814"/>
      <c r="H211" s="816"/>
      <c r="I211" s="814"/>
      <c r="J211" s="1014"/>
      <c r="K211" s="814"/>
      <c r="L211" s="814"/>
      <c r="M211" s="814"/>
      <c r="N211" s="813"/>
      <c r="O211" s="814"/>
      <c r="P211" s="816"/>
      <c r="Q211" s="814"/>
      <c r="R211" s="814"/>
      <c r="S211" s="814"/>
      <c r="T211" s="1014"/>
      <c r="U211" s="814"/>
      <c r="V211" s="953"/>
      <c r="W211" s="816"/>
      <c r="X211" s="955"/>
      <c r="Y211" s="338"/>
      <c r="Z211" s="338"/>
      <c r="AA211" s="338"/>
    </row>
    <row r="212" spans="1:27" ht="10.5" customHeight="1">
      <c r="A212" s="928"/>
      <c r="B212" s="808"/>
      <c r="C212" s="763"/>
      <c r="D212" s="815"/>
      <c r="E212" s="815"/>
      <c r="F212" s="763"/>
      <c r="G212" s="815"/>
      <c r="H212" s="866"/>
      <c r="I212" s="815"/>
      <c r="J212" s="930"/>
      <c r="K212" s="815"/>
      <c r="L212" s="815"/>
      <c r="M212" s="815"/>
      <c r="N212" s="763"/>
      <c r="O212" s="815"/>
      <c r="P212" s="866"/>
      <c r="Q212" s="815"/>
      <c r="R212" s="815"/>
      <c r="S212" s="815"/>
      <c r="T212" s="930"/>
      <c r="U212" s="815"/>
      <c r="V212" s="815"/>
      <c r="W212" s="866"/>
      <c r="X212" s="866"/>
      <c r="Y212" s="841"/>
      <c r="Z212" s="841"/>
      <c r="AA212" s="841"/>
    </row>
    <row r="213" spans="1:27" ht="4.5" customHeight="1">
      <c r="A213" s="910"/>
      <c r="B213" s="995"/>
      <c r="C213" s="911"/>
      <c r="D213" s="1004"/>
      <c r="E213" s="1004"/>
      <c r="F213" s="911"/>
      <c r="G213" s="1004"/>
      <c r="H213" s="934"/>
      <c r="I213" s="1004"/>
      <c r="J213" s="935"/>
      <c r="K213" s="1004"/>
      <c r="L213" s="1004"/>
      <c r="M213" s="1004"/>
      <c r="N213" s="911"/>
      <c r="O213" s="1004"/>
      <c r="P213" s="934"/>
      <c r="Q213" s="1004"/>
      <c r="R213" s="1004"/>
      <c r="S213" s="1004"/>
      <c r="T213" s="935"/>
      <c r="U213" s="1004"/>
      <c r="V213" s="1004"/>
      <c r="W213" s="934"/>
      <c r="X213" s="934"/>
      <c r="Y213" s="1032"/>
      <c r="Z213" s="1032"/>
      <c r="AA213" s="841"/>
    </row>
    <row r="214" spans="1:27" ht="10.5" customHeight="1">
      <c r="A214" s="910"/>
      <c r="B214" s="995"/>
      <c r="C214" s="911"/>
      <c r="D214" s="1004"/>
      <c r="E214" s="1004"/>
      <c r="F214" s="911"/>
      <c r="G214" s="1004"/>
      <c r="H214" s="934"/>
      <c r="I214" s="1004"/>
      <c r="J214" s="935"/>
      <c r="K214" s="1004"/>
      <c r="L214" s="1004"/>
      <c r="M214" s="1004"/>
      <c r="N214" s="911"/>
      <c r="O214" s="1004"/>
      <c r="P214" s="934"/>
      <c r="Q214" s="1004"/>
      <c r="R214" s="1004"/>
      <c r="S214" s="1004"/>
      <c r="T214" s="935"/>
      <c r="U214" s="1004"/>
      <c r="V214" s="1004"/>
      <c r="W214" s="934"/>
      <c r="X214" s="934"/>
      <c r="Y214" s="1032"/>
      <c r="Z214" s="1032"/>
      <c r="AA214" s="841"/>
    </row>
    <row r="215" spans="1:27" ht="10.5" customHeight="1">
      <c r="A215" s="910"/>
      <c r="B215" s="995"/>
      <c r="C215" s="911"/>
      <c r="D215" s="1004"/>
      <c r="E215" s="1004"/>
      <c r="F215" s="911"/>
      <c r="G215" s="1004"/>
      <c r="H215" s="934"/>
      <c r="I215" s="1004"/>
      <c r="J215" s="935"/>
      <c r="K215" s="1004"/>
      <c r="L215" s="1004"/>
      <c r="M215" s="1004"/>
      <c r="N215" s="911"/>
      <c r="O215" s="1004"/>
      <c r="P215" s="934"/>
      <c r="Q215" s="1004"/>
      <c r="R215" s="1004"/>
      <c r="S215" s="1004"/>
      <c r="T215" s="935"/>
      <c r="U215" s="1004"/>
      <c r="V215" s="1004"/>
      <c r="W215" s="934"/>
      <c r="X215" s="934"/>
      <c r="Y215" s="1032"/>
      <c r="Z215" s="1032"/>
      <c r="AA215" s="841"/>
    </row>
    <row r="216" spans="1:27" ht="10.5" customHeight="1">
      <c r="A216" s="910"/>
      <c r="B216" s="995"/>
      <c r="C216" s="911"/>
      <c r="D216" s="1004"/>
      <c r="E216" s="1004"/>
      <c r="F216" s="911"/>
      <c r="G216" s="1004"/>
      <c r="H216" s="934"/>
      <c r="I216" s="1004"/>
      <c r="J216" s="935"/>
      <c r="K216" s="1004"/>
      <c r="L216" s="1004"/>
      <c r="M216" s="1004"/>
      <c r="N216" s="911"/>
      <c r="O216" s="1004"/>
      <c r="P216" s="934"/>
      <c r="Q216" s="1004"/>
      <c r="R216" s="1004"/>
      <c r="S216" s="1004"/>
      <c r="T216" s="935"/>
      <c r="U216" s="1004"/>
      <c r="V216" s="1004"/>
      <c r="W216" s="934"/>
      <c r="X216" s="934"/>
      <c r="Y216" s="1032"/>
      <c r="Z216" s="1032"/>
      <c r="AA216" s="841"/>
    </row>
    <row r="217" spans="1:27" ht="10.5" customHeight="1">
      <c r="A217" s="910"/>
      <c r="B217" s="995"/>
      <c r="C217" s="911"/>
      <c r="D217" s="1004"/>
      <c r="E217" s="1004"/>
      <c r="F217" s="911"/>
      <c r="G217" s="1004"/>
      <c r="H217" s="934"/>
      <c r="I217" s="1004"/>
      <c r="J217" s="935"/>
      <c r="K217" s="1004"/>
      <c r="L217" s="1004"/>
      <c r="M217" s="1004"/>
      <c r="N217" s="911"/>
      <c r="O217" s="1004"/>
      <c r="P217" s="934"/>
      <c r="Q217" s="1004"/>
      <c r="R217" s="1004"/>
      <c r="S217" s="1004"/>
      <c r="T217" s="935"/>
      <c r="U217" s="1004"/>
      <c r="V217" s="1004"/>
      <c r="W217" s="934"/>
      <c r="X217" s="934"/>
      <c r="Y217" s="1032"/>
      <c r="Z217" s="1032"/>
      <c r="AA217" s="841"/>
    </row>
    <row r="218" spans="1:26" s="841" customFormat="1" ht="10.5" customHeight="1">
      <c r="A218" s="910"/>
      <c r="B218" s="995"/>
      <c r="C218" s="911"/>
      <c r="D218" s="1004"/>
      <c r="E218" s="1004"/>
      <c r="F218" s="911"/>
      <c r="G218" s="1004"/>
      <c r="H218" s="934"/>
      <c r="I218" s="1004"/>
      <c r="J218" s="935"/>
      <c r="K218" s="1004"/>
      <c r="L218" s="1004"/>
      <c r="M218" s="1004"/>
      <c r="N218" s="911"/>
      <c r="O218" s="1004"/>
      <c r="P218" s="934"/>
      <c r="Q218" s="1004"/>
      <c r="R218" s="1004"/>
      <c r="S218" s="1004"/>
      <c r="T218" s="935"/>
      <c r="U218" s="1004"/>
      <c r="V218" s="1004"/>
      <c r="W218" s="934"/>
      <c r="X218" s="934"/>
      <c r="Y218" s="1032"/>
      <c r="Z218" s="1032"/>
    </row>
    <row r="219" spans="1:27" ht="10.5" customHeight="1">
      <c r="A219" s="910"/>
      <c r="B219" s="995"/>
      <c r="C219" s="911"/>
      <c r="D219" s="1004"/>
      <c r="E219" s="1004"/>
      <c r="F219" s="911"/>
      <c r="G219" s="1004"/>
      <c r="H219" s="934"/>
      <c r="I219" s="1004"/>
      <c r="J219" s="935"/>
      <c r="K219" s="1004"/>
      <c r="L219" s="1004"/>
      <c r="M219" s="1004"/>
      <c r="N219" s="911"/>
      <c r="O219" s="1004"/>
      <c r="P219" s="934"/>
      <c r="Q219" s="1004"/>
      <c r="R219" s="1004"/>
      <c r="S219" s="1004"/>
      <c r="T219" s="935"/>
      <c r="U219" s="1004"/>
      <c r="V219" s="1004"/>
      <c r="W219" s="934"/>
      <c r="X219" s="934"/>
      <c r="Y219" s="1032"/>
      <c r="Z219" s="1032"/>
      <c r="AA219" s="841"/>
    </row>
    <row r="220" spans="1:27" ht="4.5" customHeight="1">
      <c r="A220" s="1033"/>
      <c r="B220" s="1016"/>
      <c r="C220" s="1016"/>
      <c r="D220" s="1017"/>
      <c r="E220" s="1017"/>
      <c r="F220" s="1016"/>
      <c r="G220" s="1017"/>
      <c r="H220" s="1019"/>
      <c r="I220" s="1017"/>
      <c r="J220" s="1018"/>
      <c r="K220" s="1017"/>
      <c r="L220" s="1017"/>
      <c r="M220" s="1017"/>
      <c r="N220" s="1016"/>
      <c r="O220" s="1017"/>
      <c r="P220" s="1019"/>
      <c r="Q220" s="1017"/>
      <c r="R220" s="1017"/>
      <c r="S220" s="1017"/>
      <c r="T220" s="1018"/>
      <c r="U220" s="1017"/>
      <c r="V220" s="1017"/>
      <c r="W220" s="1019"/>
      <c r="X220" s="1019"/>
      <c r="Y220" s="841"/>
      <c r="Z220" s="841"/>
      <c r="AA220" s="841"/>
    </row>
    <row r="221" spans="1:27" ht="15" customHeight="1">
      <c r="A221" s="765"/>
      <c r="C221" s="1004"/>
      <c r="D221" s="1004"/>
      <c r="E221" s="1004"/>
      <c r="F221" s="1004"/>
      <c r="G221" s="1004"/>
      <c r="H221" s="1004"/>
      <c r="I221" s="1004"/>
      <c r="J221" s="1004"/>
      <c r="K221" s="1004"/>
      <c r="L221" s="1004"/>
      <c r="M221" s="1004"/>
      <c r="N221" s="1004"/>
      <c r="O221" s="1004"/>
      <c r="P221" s="1004"/>
      <c r="Q221" s="1004"/>
      <c r="R221" s="1004"/>
      <c r="S221" s="1004"/>
      <c r="T221" s="1004"/>
      <c r="U221" s="1004"/>
      <c r="V221" s="1004"/>
      <c r="W221" s="1004"/>
      <c r="X221" s="950"/>
      <c r="Y221" s="841"/>
      <c r="Z221" s="841"/>
      <c r="AA221" s="841"/>
    </row>
    <row r="222" spans="1:27" ht="15" customHeight="1">
      <c r="A222" s="765"/>
      <c r="C222" s="1004"/>
      <c r="D222" s="1004"/>
      <c r="E222" s="1004"/>
      <c r="F222" s="1004"/>
      <c r="G222" s="1004"/>
      <c r="H222" s="1004"/>
      <c r="I222" s="1004"/>
      <c r="J222" s="1004"/>
      <c r="K222" s="1004"/>
      <c r="L222" s="1004"/>
      <c r="M222" s="1004"/>
      <c r="N222" s="1004"/>
      <c r="O222" s="1004"/>
      <c r="P222" s="1004"/>
      <c r="Q222" s="1004"/>
      <c r="R222" s="1004"/>
      <c r="S222" s="1004"/>
      <c r="T222" s="1004"/>
      <c r="U222" s="1004"/>
      <c r="V222" s="1004"/>
      <c r="W222" s="1004"/>
      <c r="X222" s="950"/>
      <c r="Y222" s="841"/>
      <c r="Z222" s="841"/>
      <c r="AA222" s="841"/>
    </row>
    <row r="223" spans="1:24" ht="15" customHeight="1">
      <c r="A223" s="906"/>
      <c r="C223" s="1004"/>
      <c r="D223" s="1004"/>
      <c r="E223" s="1004"/>
      <c r="F223" s="1004"/>
      <c r="G223" s="1004"/>
      <c r="H223" s="1004"/>
      <c r="I223" s="1004"/>
      <c r="J223" s="1004"/>
      <c r="K223" s="1004"/>
      <c r="L223" s="1004"/>
      <c r="M223" s="1004"/>
      <c r="N223" s="1004"/>
      <c r="O223" s="1004"/>
      <c r="P223" s="1004"/>
      <c r="Q223" s="1004"/>
      <c r="R223" s="1004"/>
      <c r="S223" s="1004"/>
      <c r="T223" s="1004"/>
      <c r="U223" s="1004"/>
      <c r="V223" s="1004"/>
      <c r="W223" s="1004"/>
      <c r="X223" s="1004"/>
    </row>
    <row r="224" spans="1:24" ht="15" customHeight="1">
      <c r="A224" s="906"/>
      <c r="C224" s="1004"/>
      <c r="D224" s="1004"/>
      <c r="E224" s="1004"/>
      <c r="F224" s="1004"/>
      <c r="G224" s="1004"/>
      <c r="H224" s="1004"/>
      <c r="I224" s="1004"/>
      <c r="J224" s="1004"/>
      <c r="K224" s="1004"/>
      <c r="L224" s="1004"/>
      <c r="M224" s="1004"/>
      <c r="N224" s="1004"/>
      <c r="O224" s="1004"/>
      <c r="P224" s="1004"/>
      <c r="Q224" s="1004"/>
      <c r="R224" s="1004"/>
      <c r="S224" s="1004"/>
      <c r="T224" s="1004"/>
      <c r="U224" s="1004"/>
      <c r="V224" s="1004"/>
      <c r="W224" s="1004"/>
      <c r="X224" s="1004"/>
    </row>
    <row r="225" spans="1:24" ht="15" customHeight="1">
      <c r="A225" s="906"/>
      <c r="B225" s="995"/>
      <c r="C225" s="1004"/>
      <c r="D225" s="1004"/>
      <c r="E225" s="1004"/>
      <c r="F225" s="1004"/>
      <c r="G225" s="1004"/>
      <c r="H225" s="1004"/>
      <c r="I225" s="1004"/>
      <c r="J225" s="1004"/>
      <c r="K225" s="1004"/>
      <c r="L225" s="1004"/>
      <c r="M225" s="1004"/>
      <c r="N225" s="1004"/>
      <c r="O225" s="1004"/>
      <c r="P225" s="1004"/>
      <c r="Q225" s="1004"/>
      <c r="R225" s="1004"/>
      <c r="S225" s="1004"/>
      <c r="T225" s="1004"/>
      <c r="U225" s="1004"/>
      <c r="V225" s="1004"/>
      <c r="W225" s="1004"/>
      <c r="X225" s="1004"/>
    </row>
    <row r="226" spans="1:24" ht="15" customHeight="1">
      <c r="A226" s="906"/>
      <c r="B226" s="995"/>
      <c r="C226" s="1004"/>
      <c r="D226" s="1004"/>
      <c r="E226" s="1004"/>
      <c r="F226" s="1004"/>
      <c r="G226" s="1004"/>
      <c r="H226" s="1004"/>
      <c r="I226" s="1004"/>
      <c r="J226" s="1004"/>
      <c r="K226" s="1004"/>
      <c r="L226" s="1004"/>
      <c r="M226" s="1004"/>
      <c r="N226" s="1004"/>
      <c r="O226" s="1004"/>
      <c r="P226" s="1004"/>
      <c r="Q226" s="1004"/>
      <c r="R226" s="1004"/>
      <c r="S226" s="1004"/>
      <c r="T226" s="1004"/>
      <c r="U226" s="1004"/>
      <c r="V226" s="1004"/>
      <c r="W226" s="1004"/>
      <c r="X226" s="1004"/>
    </row>
    <row r="227" spans="1:24" ht="15" customHeight="1">
      <c r="A227" s="906"/>
      <c r="B227" s="995"/>
      <c r="C227" s="1004"/>
      <c r="D227" s="1004"/>
      <c r="E227" s="1004"/>
      <c r="F227" s="1004"/>
      <c r="G227" s="1004"/>
      <c r="H227" s="1004"/>
      <c r="I227" s="1004"/>
      <c r="J227" s="1004"/>
      <c r="K227" s="1004"/>
      <c r="L227" s="1004"/>
      <c r="M227" s="1004"/>
      <c r="N227" s="1004"/>
      <c r="O227" s="1004"/>
      <c r="P227" s="1004"/>
      <c r="Q227" s="1004"/>
      <c r="R227" s="1004"/>
      <c r="S227" s="1004"/>
      <c r="T227" s="1004"/>
      <c r="U227" s="1004"/>
      <c r="V227" s="1004"/>
      <c r="W227" s="1004"/>
      <c r="X227" s="1004"/>
    </row>
    <row r="228" spans="1:24" ht="15" customHeight="1">
      <c r="A228" s="906"/>
      <c r="B228" s="995"/>
      <c r="C228" s="1004"/>
      <c r="D228" s="1004"/>
      <c r="E228" s="1004"/>
      <c r="F228" s="1004"/>
      <c r="G228" s="1004"/>
      <c r="H228" s="1004"/>
      <c r="I228" s="1004"/>
      <c r="J228" s="1004"/>
      <c r="K228" s="1004"/>
      <c r="L228" s="1004"/>
      <c r="M228" s="1004"/>
      <c r="N228" s="1004"/>
      <c r="O228" s="1004"/>
      <c r="P228" s="1004"/>
      <c r="Q228" s="1004"/>
      <c r="R228" s="1004"/>
      <c r="S228" s="1004"/>
      <c r="T228" s="1004"/>
      <c r="U228" s="1004"/>
      <c r="V228" s="1004"/>
      <c r="W228" s="1004"/>
      <c r="X228" s="1004"/>
    </row>
    <row r="229" spans="1:24" ht="15" customHeight="1">
      <c r="A229" s="906"/>
      <c r="B229" s="995"/>
      <c r="C229" s="1004"/>
      <c r="D229" s="1004"/>
      <c r="E229" s="1004"/>
      <c r="F229" s="1004"/>
      <c r="G229" s="1004"/>
      <c r="H229" s="1004"/>
      <c r="I229" s="1004"/>
      <c r="J229" s="1004"/>
      <c r="K229" s="1004"/>
      <c r="L229" s="1004"/>
      <c r="M229" s="1004"/>
      <c r="N229" s="1004"/>
      <c r="O229" s="1004"/>
      <c r="P229" s="1004"/>
      <c r="Q229" s="1004"/>
      <c r="R229" s="1004"/>
      <c r="S229" s="1004"/>
      <c r="T229" s="1004"/>
      <c r="U229" s="1004"/>
      <c r="V229" s="1004"/>
      <c r="W229" s="1004"/>
      <c r="X229" s="1004"/>
    </row>
    <row r="230" spans="1:24" ht="15" customHeight="1">
      <c r="A230" s="906"/>
      <c r="B230" s="995"/>
      <c r="C230" s="1004"/>
      <c r="D230" s="1004"/>
      <c r="E230" s="1004"/>
      <c r="F230" s="1004"/>
      <c r="G230" s="1004"/>
      <c r="H230" s="1004"/>
      <c r="I230" s="1004"/>
      <c r="J230" s="1004"/>
      <c r="K230" s="1004"/>
      <c r="L230" s="1004"/>
      <c r="M230" s="1004"/>
      <c r="N230" s="1004"/>
      <c r="O230" s="1004"/>
      <c r="P230" s="1004"/>
      <c r="Q230" s="1004"/>
      <c r="R230" s="1004"/>
      <c r="S230" s="1004"/>
      <c r="T230" s="1004"/>
      <c r="U230" s="1004"/>
      <c r="V230" s="1004"/>
      <c r="W230" s="1004"/>
      <c r="X230" s="1004"/>
    </row>
    <row r="231" spans="1:24" ht="15" customHeight="1">
      <c r="A231" s="906"/>
      <c r="C231" s="1004"/>
      <c r="D231" s="1004"/>
      <c r="E231" s="1004"/>
      <c r="F231" s="1004"/>
      <c r="G231" s="1004"/>
      <c r="H231" s="1004"/>
      <c r="I231" s="1004"/>
      <c r="J231" s="1004"/>
      <c r="K231" s="1004"/>
      <c r="L231" s="1004"/>
      <c r="M231" s="1004"/>
      <c r="N231" s="1004"/>
      <c r="O231" s="1004"/>
      <c r="P231" s="1004"/>
      <c r="Q231" s="1004"/>
      <c r="R231" s="1004"/>
      <c r="S231" s="1004"/>
      <c r="T231" s="1004"/>
      <c r="U231" s="1004"/>
      <c r="V231" s="1004"/>
      <c r="W231" s="1004"/>
      <c r="X231" s="1004"/>
    </row>
    <row r="232" spans="1:24" ht="15" customHeight="1">
      <c r="A232" s="906"/>
      <c r="C232" s="1004"/>
      <c r="D232" s="1004"/>
      <c r="E232" s="1004"/>
      <c r="F232" s="1004"/>
      <c r="G232" s="1004"/>
      <c r="H232" s="1004"/>
      <c r="I232" s="1004"/>
      <c r="J232" s="1004"/>
      <c r="K232" s="1004"/>
      <c r="L232" s="1004"/>
      <c r="M232" s="1004"/>
      <c r="N232" s="1004"/>
      <c r="O232" s="1004"/>
      <c r="P232" s="1004"/>
      <c r="Q232" s="1004"/>
      <c r="R232" s="1004"/>
      <c r="S232" s="1004"/>
      <c r="T232" s="1004"/>
      <c r="U232" s="1004"/>
      <c r="V232" s="1004"/>
      <c r="W232" s="1004"/>
      <c r="X232" s="1004"/>
    </row>
    <row r="233" spans="1:24" ht="15" customHeight="1">
      <c r="A233" s="906"/>
      <c r="C233" s="1004"/>
      <c r="D233" s="1004"/>
      <c r="E233" s="1004"/>
      <c r="F233" s="1004"/>
      <c r="G233" s="1004"/>
      <c r="H233" s="1004"/>
      <c r="I233" s="1004"/>
      <c r="J233" s="1004"/>
      <c r="K233" s="1004"/>
      <c r="L233" s="1004"/>
      <c r="M233" s="1004"/>
      <c r="N233" s="1004"/>
      <c r="O233" s="1004"/>
      <c r="P233" s="1004"/>
      <c r="Q233" s="1004"/>
      <c r="R233" s="1004"/>
      <c r="S233" s="1004"/>
      <c r="T233" s="1004"/>
      <c r="U233" s="1004"/>
      <c r="V233" s="1004"/>
      <c r="W233" s="1004"/>
      <c r="X233" s="1004"/>
    </row>
    <row r="234" spans="1:24" ht="15" customHeight="1">
      <c r="A234" s="906"/>
      <c r="C234" s="1004"/>
      <c r="D234" s="1004"/>
      <c r="E234" s="1004"/>
      <c r="F234" s="1004"/>
      <c r="G234" s="1004"/>
      <c r="H234" s="1004"/>
      <c r="I234" s="1004"/>
      <c r="J234" s="1004"/>
      <c r="K234" s="1004"/>
      <c r="L234" s="1004"/>
      <c r="M234" s="1004"/>
      <c r="N234" s="1004"/>
      <c r="O234" s="1004"/>
      <c r="P234" s="1004"/>
      <c r="Q234" s="1004"/>
      <c r="R234" s="1004"/>
      <c r="S234" s="1004"/>
      <c r="T234" s="1004"/>
      <c r="U234" s="1004"/>
      <c r="V234" s="1004"/>
      <c r="W234" s="1004"/>
      <c r="X234" s="1004"/>
    </row>
    <row r="235" spans="1:24" ht="15" customHeight="1">
      <c r="A235" s="906"/>
      <c r="C235" s="1004"/>
      <c r="D235" s="1004"/>
      <c r="E235" s="1004"/>
      <c r="F235" s="1004"/>
      <c r="G235" s="1004"/>
      <c r="H235" s="1004"/>
      <c r="I235" s="1004"/>
      <c r="J235" s="1004"/>
      <c r="K235" s="1004"/>
      <c r="L235" s="1004"/>
      <c r="M235" s="1004"/>
      <c r="N235" s="1004"/>
      <c r="O235" s="1004"/>
      <c r="P235" s="1004"/>
      <c r="Q235" s="1004"/>
      <c r="R235" s="1004"/>
      <c r="S235" s="1004"/>
      <c r="T235" s="1004"/>
      <c r="U235" s="1004"/>
      <c r="V235" s="1004"/>
      <c r="W235" s="1004"/>
      <c r="X235" s="1004"/>
    </row>
    <row r="236" spans="1:24" ht="15" customHeight="1">
      <c r="A236" s="906"/>
      <c r="C236" s="1004"/>
      <c r="D236" s="1004"/>
      <c r="E236" s="1004"/>
      <c r="F236" s="1004"/>
      <c r="G236" s="1004"/>
      <c r="H236" s="1004"/>
      <c r="I236" s="1004"/>
      <c r="J236" s="1004"/>
      <c r="K236" s="1004"/>
      <c r="L236" s="1004"/>
      <c r="M236" s="1004"/>
      <c r="N236" s="1004"/>
      <c r="O236" s="1004"/>
      <c r="P236" s="1004"/>
      <c r="Q236" s="1004"/>
      <c r="R236" s="1004"/>
      <c r="S236" s="1004"/>
      <c r="T236" s="1004"/>
      <c r="U236" s="1004"/>
      <c r="V236" s="1004"/>
      <c r="W236" s="1004"/>
      <c r="X236" s="1004"/>
    </row>
    <row r="237" spans="1:24" ht="15" customHeight="1">
      <c r="A237" s="906"/>
      <c r="C237" s="1004"/>
      <c r="D237" s="1004"/>
      <c r="E237" s="1004"/>
      <c r="F237" s="1004"/>
      <c r="G237" s="1004"/>
      <c r="H237" s="1004"/>
      <c r="I237" s="1004"/>
      <c r="J237" s="1004"/>
      <c r="K237" s="1004"/>
      <c r="L237" s="1004"/>
      <c r="M237" s="1004"/>
      <c r="N237" s="1004"/>
      <c r="O237" s="1004"/>
      <c r="P237" s="1004"/>
      <c r="Q237" s="1004"/>
      <c r="R237" s="1004"/>
      <c r="S237" s="1004"/>
      <c r="T237" s="1004"/>
      <c r="U237" s="1004"/>
      <c r="V237" s="1004"/>
      <c r="W237" s="1004"/>
      <c r="X237" s="1004"/>
    </row>
    <row r="238" spans="1:24" ht="15" customHeight="1">
      <c r="A238" s="906"/>
      <c r="C238" s="1004"/>
      <c r="D238" s="1004"/>
      <c r="E238" s="1004"/>
      <c r="F238" s="1004"/>
      <c r="G238" s="1004"/>
      <c r="H238" s="1004"/>
      <c r="I238" s="1004"/>
      <c r="J238" s="1004"/>
      <c r="K238" s="1004"/>
      <c r="L238" s="1004"/>
      <c r="M238" s="1004"/>
      <c r="N238" s="1004"/>
      <c r="O238" s="1004"/>
      <c r="P238" s="1004"/>
      <c r="Q238" s="1004"/>
      <c r="R238" s="1004"/>
      <c r="S238" s="1004"/>
      <c r="T238" s="1004"/>
      <c r="U238" s="1004"/>
      <c r="V238" s="1004"/>
      <c r="W238" s="1004"/>
      <c r="X238" s="1004"/>
    </row>
    <row r="239" spans="1:24" ht="15" customHeight="1">
      <c r="A239" s="906"/>
      <c r="C239" s="1004"/>
      <c r="D239" s="1004"/>
      <c r="E239" s="1004"/>
      <c r="F239" s="1004"/>
      <c r="G239" s="1004"/>
      <c r="H239" s="1004"/>
      <c r="I239" s="1004"/>
      <c r="J239" s="1004"/>
      <c r="K239" s="1004"/>
      <c r="L239" s="1004"/>
      <c r="M239" s="1004"/>
      <c r="N239" s="1004"/>
      <c r="O239" s="1004"/>
      <c r="P239" s="1004"/>
      <c r="Q239" s="1004"/>
      <c r="R239" s="1004"/>
      <c r="S239" s="1004"/>
      <c r="T239" s="1004"/>
      <c r="U239" s="1004"/>
      <c r="V239" s="1004"/>
      <c r="W239" s="1004"/>
      <c r="X239" s="1004"/>
    </row>
    <row r="240" spans="1:24" ht="15" customHeight="1">
      <c r="A240" s="906"/>
      <c r="C240" s="1004"/>
      <c r="D240" s="1004"/>
      <c r="E240" s="1004"/>
      <c r="F240" s="1004"/>
      <c r="G240" s="1004"/>
      <c r="H240" s="1004"/>
      <c r="I240" s="1004"/>
      <c r="J240" s="1004"/>
      <c r="K240" s="1004"/>
      <c r="L240" s="1004"/>
      <c r="M240" s="1004"/>
      <c r="N240" s="1004"/>
      <c r="O240" s="1004"/>
      <c r="P240" s="1004"/>
      <c r="Q240" s="1004"/>
      <c r="R240" s="1004"/>
      <c r="S240" s="1004"/>
      <c r="T240" s="1004"/>
      <c r="U240" s="1004"/>
      <c r="V240" s="1004"/>
      <c r="W240" s="1004"/>
      <c r="X240" s="1004"/>
    </row>
    <row r="241" spans="1:24" ht="10.5" customHeight="1">
      <c r="A241" s="906"/>
      <c r="C241" s="1004"/>
      <c r="D241" s="1004"/>
      <c r="E241" s="1004"/>
      <c r="F241" s="1004"/>
      <c r="G241" s="1004"/>
      <c r="H241" s="1004"/>
      <c r="I241" s="1004"/>
      <c r="J241" s="1004"/>
      <c r="K241" s="1004"/>
      <c r="L241" s="1004"/>
      <c r="M241" s="1004"/>
      <c r="N241" s="1004"/>
      <c r="O241" s="1004"/>
      <c r="P241" s="1004"/>
      <c r="Q241" s="1004"/>
      <c r="R241" s="1004"/>
      <c r="S241" s="1004"/>
      <c r="T241" s="1004"/>
      <c r="U241" s="1004"/>
      <c r="V241" s="1004"/>
      <c r="W241" s="1004"/>
      <c r="X241" s="1004"/>
    </row>
    <row r="242" spans="3:25" ht="10.5" customHeight="1">
      <c r="C242" s="1004"/>
      <c r="D242" s="1004"/>
      <c r="E242" s="1004"/>
      <c r="F242" s="1004"/>
      <c r="G242" s="1004"/>
      <c r="H242" s="1004"/>
      <c r="I242" s="1004"/>
      <c r="J242" s="1004"/>
      <c r="K242" s="1004"/>
      <c r="L242" s="1004"/>
      <c r="M242" s="1004"/>
      <c r="N242" s="1004"/>
      <c r="O242" s="1004"/>
      <c r="P242" s="1004"/>
      <c r="Q242" s="1004"/>
      <c r="R242" s="1004"/>
      <c r="S242" s="1004"/>
      <c r="T242" s="1004"/>
      <c r="U242" s="1004"/>
      <c r="V242" s="1004"/>
      <c r="W242" s="1004"/>
      <c r="X242" s="1004"/>
      <c r="Y242" s="478"/>
    </row>
    <row r="243" spans="3:25" ht="10.5" customHeight="1">
      <c r="C243" s="1004"/>
      <c r="D243" s="1004"/>
      <c r="E243" s="1004"/>
      <c r="F243" s="1004"/>
      <c r="G243" s="1004"/>
      <c r="H243" s="1004"/>
      <c r="I243" s="1004"/>
      <c r="J243" s="1004"/>
      <c r="K243" s="1004"/>
      <c r="L243" s="1004"/>
      <c r="M243" s="1004"/>
      <c r="N243" s="1004"/>
      <c r="O243" s="1004"/>
      <c r="P243" s="1004"/>
      <c r="Q243" s="1004"/>
      <c r="R243" s="1004"/>
      <c r="S243" s="1004"/>
      <c r="T243" s="1004"/>
      <c r="U243" s="1004"/>
      <c r="V243" s="1004"/>
      <c r="W243" s="1004"/>
      <c r="X243" s="1004"/>
      <c r="Y243" s="478"/>
    </row>
    <row r="244" spans="3:24" ht="10.5" customHeight="1">
      <c r="C244" s="1004"/>
      <c r="D244" s="1004"/>
      <c r="E244" s="1004"/>
      <c r="F244" s="1004"/>
      <c r="G244" s="1004"/>
      <c r="H244" s="1004"/>
      <c r="I244" s="1004"/>
      <c r="J244" s="1004"/>
      <c r="K244" s="1004"/>
      <c r="L244" s="1004"/>
      <c r="M244" s="1004"/>
      <c r="N244" s="1004"/>
      <c r="O244" s="1004"/>
      <c r="P244" s="1004"/>
      <c r="Q244" s="1004"/>
      <c r="R244" s="1004"/>
      <c r="S244" s="1004"/>
      <c r="T244" s="1004"/>
      <c r="U244" s="1004"/>
      <c r="V244" s="1004"/>
      <c r="W244" s="1004"/>
      <c r="X244" s="1004"/>
    </row>
    <row r="245" spans="3:24" ht="10.5" customHeight="1">
      <c r="C245" s="1004"/>
      <c r="D245" s="1004"/>
      <c r="E245" s="1004"/>
      <c r="F245" s="1004"/>
      <c r="G245" s="1004"/>
      <c r="H245" s="1004"/>
      <c r="I245" s="1004"/>
      <c r="J245" s="1004"/>
      <c r="K245" s="1004"/>
      <c r="L245" s="1004"/>
      <c r="M245" s="1004"/>
      <c r="N245" s="1004"/>
      <c r="O245" s="1004"/>
      <c r="P245" s="1004"/>
      <c r="Q245" s="1004"/>
      <c r="R245" s="1004"/>
      <c r="S245" s="1004"/>
      <c r="T245" s="1004"/>
      <c r="U245" s="1004"/>
      <c r="V245" s="1004"/>
      <c r="W245" s="1004"/>
      <c r="X245" s="1004"/>
    </row>
    <row r="246" spans="3:24" ht="10.5" customHeight="1">
      <c r="C246" s="1004"/>
      <c r="D246" s="1004"/>
      <c r="E246" s="1004"/>
      <c r="F246" s="1004"/>
      <c r="G246" s="1004"/>
      <c r="H246" s="1004"/>
      <c r="I246" s="1004"/>
      <c r="J246" s="1004"/>
      <c r="K246" s="1004"/>
      <c r="L246" s="1004"/>
      <c r="M246" s="1004"/>
      <c r="N246" s="1004"/>
      <c r="O246" s="1004"/>
      <c r="P246" s="1004"/>
      <c r="Q246" s="1004"/>
      <c r="R246" s="1004"/>
      <c r="S246" s="1004"/>
      <c r="T246" s="1004"/>
      <c r="U246" s="1004"/>
      <c r="V246" s="1004"/>
      <c r="W246" s="1004"/>
      <c r="X246" s="1004"/>
    </row>
    <row r="247" spans="3:24" ht="10.5" customHeight="1">
      <c r="C247" s="1004"/>
      <c r="D247" s="1004"/>
      <c r="E247" s="1004"/>
      <c r="F247" s="1004"/>
      <c r="G247" s="1004"/>
      <c r="H247" s="1004"/>
      <c r="I247" s="1004"/>
      <c r="J247" s="1004"/>
      <c r="K247" s="1004"/>
      <c r="L247" s="1004"/>
      <c r="M247" s="1004"/>
      <c r="N247" s="1004"/>
      <c r="O247" s="1004"/>
      <c r="P247" s="1004"/>
      <c r="Q247" s="1004"/>
      <c r="R247" s="1004"/>
      <c r="S247" s="1004"/>
      <c r="T247" s="1004"/>
      <c r="U247" s="1004"/>
      <c r="V247" s="1004"/>
      <c r="W247" s="1004"/>
      <c r="X247" s="1004"/>
    </row>
    <row r="248" spans="3:24" ht="10.5" customHeight="1">
      <c r="C248" s="1004"/>
      <c r="D248" s="1004"/>
      <c r="E248" s="1004"/>
      <c r="F248" s="1004"/>
      <c r="G248" s="1004"/>
      <c r="H248" s="1004"/>
      <c r="I248" s="1004"/>
      <c r="J248" s="1004"/>
      <c r="K248" s="1004"/>
      <c r="L248" s="1004"/>
      <c r="M248" s="1004"/>
      <c r="N248" s="1004"/>
      <c r="O248" s="1004"/>
      <c r="P248" s="1004"/>
      <c r="Q248" s="1004"/>
      <c r="R248" s="1004"/>
      <c r="S248" s="1004"/>
      <c r="T248" s="1004"/>
      <c r="U248" s="1004"/>
      <c r="V248" s="1004"/>
      <c r="W248" s="1004"/>
      <c r="X248" s="1004"/>
    </row>
    <row r="249" spans="3:24" ht="10.5" customHeight="1"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004"/>
      <c r="Q249" s="1004"/>
      <c r="R249" s="1004"/>
      <c r="S249" s="1004"/>
      <c r="T249" s="1004"/>
      <c r="U249" s="1004"/>
      <c r="V249" s="1004"/>
      <c r="W249" s="1004"/>
      <c r="X249" s="1004"/>
    </row>
    <row r="250" spans="3:24" ht="10.5" customHeight="1">
      <c r="C250" s="1004"/>
      <c r="D250" s="1004"/>
      <c r="E250" s="1004"/>
      <c r="F250" s="1004"/>
      <c r="G250" s="1004"/>
      <c r="H250" s="1004"/>
      <c r="I250" s="1004"/>
      <c r="J250" s="1004"/>
      <c r="K250" s="1004"/>
      <c r="L250" s="1004"/>
      <c r="M250" s="1004"/>
      <c r="N250" s="1004"/>
      <c r="O250" s="1004"/>
      <c r="P250" s="1004"/>
      <c r="Q250" s="1004"/>
      <c r="R250" s="1004"/>
      <c r="S250" s="1004"/>
      <c r="T250" s="1004"/>
      <c r="U250" s="1004"/>
      <c r="V250" s="1004"/>
      <c r="W250" s="1004"/>
      <c r="X250" s="1004"/>
    </row>
    <row r="251" spans="3:24" ht="10.5" customHeight="1">
      <c r="C251" s="1004"/>
      <c r="D251" s="1004"/>
      <c r="E251" s="1004"/>
      <c r="F251" s="1004"/>
      <c r="G251" s="1004"/>
      <c r="H251" s="1004"/>
      <c r="I251" s="1004"/>
      <c r="J251" s="1004"/>
      <c r="K251" s="1004"/>
      <c r="L251" s="1004"/>
      <c r="M251" s="1004"/>
      <c r="N251" s="1004"/>
      <c r="O251" s="1004"/>
      <c r="P251" s="1004"/>
      <c r="Q251" s="1004"/>
      <c r="R251" s="1004"/>
      <c r="S251" s="1004"/>
      <c r="T251" s="1004"/>
      <c r="U251" s="1004"/>
      <c r="V251" s="1004"/>
      <c r="W251" s="1004"/>
      <c r="X251" s="1004"/>
    </row>
    <row r="252" spans="3:24" ht="10.5" customHeight="1">
      <c r="C252" s="1004"/>
      <c r="D252" s="1004"/>
      <c r="E252" s="1004"/>
      <c r="F252" s="1004"/>
      <c r="G252" s="1004"/>
      <c r="H252" s="1004"/>
      <c r="I252" s="1004"/>
      <c r="J252" s="1004"/>
      <c r="K252" s="1004"/>
      <c r="L252" s="1004"/>
      <c r="M252" s="1004"/>
      <c r="N252" s="1004"/>
      <c r="O252" s="1004"/>
      <c r="P252" s="1004"/>
      <c r="Q252" s="1004"/>
      <c r="R252" s="1004"/>
      <c r="S252" s="1004"/>
      <c r="T252" s="1004"/>
      <c r="U252" s="1004"/>
      <c r="V252" s="1004"/>
      <c r="W252" s="1004"/>
      <c r="X252" s="1004"/>
    </row>
    <row r="253" spans="3:24" ht="10.5" customHeight="1">
      <c r="C253" s="1004"/>
      <c r="D253" s="1004"/>
      <c r="E253" s="1004"/>
      <c r="F253" s="1004"/>
      <c r="G253" s="1004"/>
      <c r="H253" s="1004"/>
      <c r="I253" s="1004"/>
      <c r="J253" s="1004"/>
      <c r="K253" s="1004"/>
      <c r="L253" s="1004"/>
      <c r="M253" s="1004"/>
      <c r="N253" s="1004"/>
      <c r="O253" s="1004"/>
      <c r="P253" s="1004"/>
      <c r="Q253" s="1004"/>
      <c r="R253" s="1004"/>
      <c r="S253" s="1004"/>
      <c r="T253" s="1004"/>
      <c r="U253" s="1004"/>
      <c r="V253" s="1004"/>
      <c r="W253" s="1004"/>
      <c r="X253" s="1004"/>
    </row>
    <row r="254" spans="3:24" ht="10.5" customHeight="1">
      <c r="C254" s="1004"/>
      <c r="D254" s="1004"/>
      <c r="E254" s="1004"/>
      <c r="F254" s="1004"/>
      <c r="G254" s="1004"/>
      <c r="H254" s="1004"/>
      <c r="I254" s="1004"/>
      <c r="J254" s="1004"/>
      <c r="K254" s="1004"/>
      <c r="L254" s="1004"/>
      <c r="M254" s="1004"/>
      <c r="N254" s="1004"/>
      <c r="O254" s="1004"/>
      <c r="P254" s="1004"/>
      <c r="Q254" s="1004"/>
      <c r="R254" s="1004"/>
      <c r="S254" s="1004"/>
      <c r="T254" s="1004"/>
      <c r="U254" s="1004"/>
      <c r="V254" s="1004"/>
      <c r="W254" s="1004"/>
      <c r="X254" s="1004"/>
    </row>
    <row r="255" spans="3:24" ht="10.5" customHeight="1">
      <c r="C255" s="1004"/>
      <c r="D255" s="1004"/>
      <c r="E255" s="1004"/>
      <c r="F255" s="1004"/>
      <c r="G255" s="1004"/>
      <c r="H255" s="1004"/>
      <c r="I255" s="1004"/>
      <c r="J255" s="1004"/>
      <c r="K255" s="1004"/>
      <c r="L255" s="1004"/>
      <c r="M255" s="1004"/>
      <c r="N255" s="1004"/>
      <c r="O255" s="1004"/>
      <c r="P255" s="1004"/>
      <c r="Q255" s="1004"/>
      <c r="R255" s="1004"/>
      <c r="S255" s="1004"/>
      <c r="T255" s="1004"/>
      <c r="U255" s="1004"/>
      <c r="V255" s="1004"/>
      <c r="W255" s="1004"/>
      <c r="X255" s="1004"/>
    </row>
    <row r="256" spans="3:24" ht="10.5" customHeight="1">
      <c r="C256" s="1004"/>
      <c r="D256" s="1004"/>
      <c r="E256" s="1004"/>
      <c r="F256" s="1004"/>
      <c r="G256" s="1004"/>
      <c r="H256" s="1004"/>
      <c r="I256" s="1004"/>
      <c r="J256" s="1004"/>
      <c r="K256" s="1004"/>
      <c r="L256" s="1004"/>
      <c r="M256" s="1004"/>
      <c r="N256" s="1004"/>
      <c r="O256" s="1004"/>
      <c r="P256" s="1004"/>
      <c r="Q256" s="1004"/>
      <c r="R256" s="1004"/>
      <c r="S256" s="1004"/>
      <c r="T256" s="1004"/>
      <c r="U256" s="1004"/>
      <c r="V256" s="1004"/>
      <c r="W256" s="1004"/>
      <c r="X256" s="1004"/>
    </row>
    <row r="257" spans="3:24" ht="10.5" customHeight="1">
      <c r="C257" s="1004"/>
      <c r="D257" s="1004"/>
      <c r="E257" s="1004"/>
      <c r="F257" s="1004"/>
      <c r="G257" s="1004"/>
      <c r="H257" s="1004"/>
      <c r="I257" s="1004"/>
      <c r="J257" s="1004"/>
      <c r="K257" s="1004"/>
      <c r="L257" s="1004"/>
      <c r="M257" s="1004"/>
      <c r="N257" s="1004"/>
      <c r="O257" s="1004"/>
      <c r="P257" s="1004"/>
      <c r="Q257" s="1004"/>
      <c r="R257" s="1004"/>
      <c r="S257" s="1004"/>
      <c r="T257" s="1004"/>
      <c r="U257" s="1004"/>
      <c r="V257" s="1004"/>
      <c r="W257" s="1004"/>
      <c r="X257" s="1004"/>
    </row>
    <row r="258" spans="3:24" ht="10.5" customHeight="1">
      <c r="C258" s="1004"/>
      <c r="D258" s="1004"/>
      <c r="E258" s="1004"/>
      <c r="F258" s="1004"/>
      <c r="G258" s="1004"/>
      <c r="H258" s="1004"/>
      <c r="I258" s="1004"/>
      <c r="J258" s="1004"/>
      <c r="K258" s="1004"/>
      <c r="L258" s="1004"/>
      <c r="M258" s="1004"/>
      <c r="N258" s="1004"/>
      <c r="O258" s="1004"/>
      <c r="P258" s="1004"/>
      <c r="Q258" s="1004"/>
      <c r="R258" s="1004"/>
      <c r="S258" s="1004"/>
      <c r="T258" s="1004"/>
      <c r="U258" s="1004"/>
      <c r="V258" s="1004"/>
      <c r="W258" s="1004"/>
      <c r="X258" s="1004"/>
    </row>
    <row r="259" spans="3:24" ht="10.5" customHeight="1">
      <c r="C259" s="1004"/>
      <c r="D259" s="1004"/>
      <c r="E259" s="1004"/>
      <c r="F259" s="1004"/>
      <c r="G259" s="1004"/>
      <c r="H259" s="1004"/>
      <c r="I259" s="1004"/>
      <c r="J259" s="1004"/>
      <c r="K259" s="1004"/>
      <c r="L259" s="1004"/>
      <c r="M259" s="1004"/>
      <c r="N259" s="1004"/>
      <c r="O259" s="1004"/>
      <c r="P259" s="1004"/>
      <c r="Q259" s="1004"/>
      <c r="R259" s="1004"/>
      <c r="S259" s="1004"/>
      <c r="T259" s="1004"/>
      <c r="U259" s="1004"/>
      <c r="V259" s="1004"/>
      <c r="W259" s="1004"/>
      <c r="X259" s="1004"/>
    </row>
    <row r="260" spans="3:24" ht="10.5" customHeight="1">
      <c r="C260" s="1004"/>
      <c r="D260" s="1004"/>
      <c r="E260" s="1004"/>
      <c r="F260" s="1004"/>
      <c r="G260" s="1004"/>
      <c r="H260" s="1004"/>
      <c r="I260" s="1004"/>
      <c r="J260" s="1004"/>
      <c r="K260" s="1004"/>
      <c r="L260" s="1004"/>
      <c r="M260" s="1004"/>
      <c r="N260" s="1004"/>
      <c r="O260" s="1004"/>
      <c r="P260" s="1004"/>
      <c r="Q260" s="1004"/>
      <c r="R260" s="1004"/>
      <c r="S260" s="1004"/>
      <c r="T260" s="1004"/>
      <c r="U260" s="1004"/>
      <c r="V260" s="1004"/>
      <c r="W260" s="1004"/>
      <c r="X260" s="1004"/>
    </row>
    <row r="261" spans="3:24" ht="10.5" customHeight="1">
      <c r="C261" s="1004"/>
      <c r="D261" s="1004"/>
      <c r="E261" s="1004"/>
      <c r="F261" s="1004"/>
      <c r="G261" s="1004"/>
      <c r="H261" s="1004"/>
      <c r="I261" s="1004"/>
      <c r="J261" s="1004"/>
      <c r="K261" s="1004"/>
      <c r="L261" s="1004"/>
      <c r="M261" s="1004"/>
      <c r="N261" s="1004"/>
      <c r="O261" s="1004"/>
      <c r="P261" s="1004"/>
      <c r="Q261" s="1004"/>
      <c r="R261" s="1004"/>
      <c r="S261" s="1004"/>
      <c r="T261" s="1004"/>
      <c r="U261" s="1004"/>
      <c r="V261" s="1004"/>
      <c r="W261" s="1004"/>
      <c r="X261" s="1004"/>
    </row>
    <row r="262" spans="3:24" ht="10.5" customHeight="1">
      <c r="C262" s="1004"/>
      <c r="D262" s="1004"/>
      <c r="E262" s="1004"/>
      <c r="F262" s="1004"/>
      <c r="G262" s="1004"/>
      <c r="H262" s="1004"/>
      <c r="I262" s="1004"/>
      <c r="J262" s="1004"/>
      <c r="K262" s="1004"/>
      <c r="L262" s="1004"/>
      <c r="M262" s="1004"/>
      <c r="N262" s="1004"/>
      <c r="O262" s="1004"/>
      <c r="P262" s="1004"/>
      <c r="Q262" s="1004"/>
      <c r="R262" s="1004"/>
      <c r="S262" s="1004"/>
      <c r="T262" s="1004"/>
      <c r="U262" s="1004"/>
      <c r="V262" s="1004"/>
      <c r="W262" s="1004"/>
      <c r="X262" s="1004"/>
    </row>
    <row r="263" spans="3:24" ht="10.5" customHeight="1">
      <c r="C263" s="1004"/>
      <c r="D263" s="1004"/>
      <c r="E263" s="1004"/>
      <c r="F263" s="1004"/>
      <c r="G263" s="1004"/>
      <c r="H263" s="1004"/>
      <c r="I263" s="1004"/>
      <c r="J263" s="1004"/>
      <c r="K263" s="1004"/>
      <c r="L263" s="1004"/>
      <c r="M263" s="1004"/>
      <c r="N263" s="1004"/>
      <c r="O263" s="1004"/>
      <c r="P263" s="1004"/>
      <c r="Q263" s="1004"/>
      <c r="R263" s="1004"/>
      <c r="S263" s="1004"/>
      <c r="T263" s="1004"/>
      <c r="U263" s="1004"/>
      <c r="V263" s="1004"/>
      <c r="W263" s="1004"/>
      <c r="X263" s="1004"/>
    </row>
    <row r="264" spans="3:24" ht="10.5" customHeight="1">
      <c r="C264" s="1004"/>
      <c r="D264" s="1004"/>
      <c r="E264" s="1004"/>
      <c r="F264" s="1004"/>
      <c r="G264" s="1004"/>
      <c r="H264" s="1004"/>
      <c r="I264" s="1004"/>
      <c r="J264" s="1004"/>
      <c r="K264" s="1004"/>
      <c r="L264" s="1004"/>
      <c r="M264" s="1004"/>
      <c r="N264" s="1004"/>
      <c r="O264" s="1004"/>
      <c r="P264" s="1004"/>
      <c r="Q264" s="1004"/>
      <c r="R264" s="1004"/>
      <c r="S264" s="1004"/>
      <c r="T264" s="1004"/>
      <c r="U264" s="1004"/>
      <c r="V264" s="1004"/>
      <c r="W264" s="1004"/>
      <c r="X264" s="1004"/>
    </row>
    <row r="265" spans="3:24" ht="10.5" customHeight="1">
      <c r="C265" s="1004"/>
      <c r="D265" s="1004"/>
      <c r="E265" s="1004"/>
      <c r="F265" s="1004"/>
      <c r="G265" s="1004"/>
      <c r="H265" s="1004"/>
      <c r="I265" s="1004"/>
      <c r="J265" s="1004"/>
      <c r="K265" s="1004"/>
      <c r="L265" s="1004"/>
      <c r="M265" s="1004"/>
      <c r="N265" s="1004"/>
      <c r="O265" s="1004"/>
      <c r="P265" s="1004"/>
      <c r="Q265" s="1004"/>
      <c r="R265" s="1004"/>
      <c r="S265" s="1004"/>
      <c r="T265" s="1004"/>
      <c r="U265" s="1004"/>
      <c r="V265" s="1004"/>
      <c r="W265" s="1004"/>
      <c r="X265" s="1004"/>
    </row>
    <row r="266" spans="3:24" ht="10.5" customHeight="1">
      <c r="C266" s="1004"/>
      <c r="D266" s="1004"/>
      <c r="E266" s="1004"/>
      <c r="F266" s="1004"/>
      <c r="G266" s="1004"/>
      <c r="H266" s="1004"/>
      <c r="I266" s="1004"/>
      <c r="J266" s="1004"/>
      <c r="K266" s="1004"/>
      <c r="L266" s="1004"/>
      <c r="M266" s="1004"/>
      <c r="N266" s="1004"/>
      <c r="O266" s="1004"/>
      <c r="P266" s="1004"/>
      <c r="Q266" s="1004"/>
      <c r="R266" s="1004"/>
      <c r="S266" s="1004"/>
      <c r="T266" s="1004"/>
      <c r="U266" s="1004"/>
      <c r="V266" s="1004"/>
      <c r="W266" s="1004"/>
      <c r="X266" s="1004"/>
    </row>
    <row r="267" spans="3:24" ht="10.5" customHeight="1">
      <c r="C267" s="1004"/>
      <c r="D267" s="1004"/>
      <c r="E267" s="1004"/>
      <c r="F267" s="1004"/>
      <c r="G267" s="1004"/>
      <c r="H267" s="1004"/>
      <c r="I267" s="1004"/>
      <c r="J267" s="1004"/>
      <c r="K267" s="1004"/>
      <c r="L267" s="1004"/>
      <c r="M267" s="1004"/>
      <c r="N267" s="1004"/>
      <c r="O267" s="1004"/>
      <c r="P267" s="1004"/>
      <c r="Q267" s="1004"/>
      <c r="R267" s="1004"/>
      <c r="S267" s="1004"/>
      <c r="T267" s="1004"/>
      <c r="U267" s="1004"/>
      <c r="V267" s="1004"/>
      <c r="W267" s="1004"/>
      <c r="X267" s="1004"/>
    </row>
    <row r="268" spans="3:24" ht="10.5" customHeight="1">
      <c r="C268" s="1004"/>
      <c r="D268" s="1004"/>
      <c r="E268" s="1004"/>
      <c r="F268" s="1004"/>
      <c r="G268" s="1004"/>
      <c r="H268" s="1004"/>
      <c r="I268" s="1004"/>
      <c r="J268" s="1004"/>
      <c r="K268" s="1004"/>
      <c r="L268" s="1004"/>
      <c r="M268" s="1004"/>
      <c r="N268" s="1004"/>
      <c r="O268" s="1004"/>
      <c r="P268" s="1004"/>
      <c r="Q268" s="1004"/>
      <c r="R268" s="1004"/>
      <c r="S268" s="1004"/>
      <c r="T268" s="1004"/>
      <c r="U268" s="1004"/>
      <c r="V268" s="1004"/>
      <c r="W268" s="1004"/>
      <c r="X268" s="1004"/>
    </row>
    <row r="269" spans="3:24" ht="10.5" customHeight="1">
      <c r="C269" s="1004"/>
      <c r="D269" s="1004"/>
      <c r="E269" s="1004"/>
      <c r="F269" s="1004"/>
      <c r="G269" s="1004"/>
      <c r="H269" s="1004"/>
      <c r="I269" s="1004"/>
      <c r="J269" s="1004"/>
      <c r="K269" s="1004"/>
      <c r="L269" s="1004"/>
      <c r="M269" s="1004"/>
      <c r="N269" s="1004"/>
      <c r="O269" s="1004"/>
      <c r="P269" s="1004"/>
      <c r="Q269" s="1004"/>
      <c r="R269" s="1004"/>
      <c r="S269" s="1004"/>
      <c r="T269" s="1004"/>
      <c r="U269" s="1004"/>
      <c r="V269" s="1004"/>
      <c r="W269" s="1004"/>
      <c r="X269" s="1004"/>
    </row>
    <row r="270" spans="3:24" ht="10.5" customHeight="1">
      <c r="C270" s="1004"/>
      <c r="D270" s="1004"/>
      <c r="E270" s="1004"/>
      <c r="F270" s="1004"/>
      <c r="G270" s="1004"/>
      <c r="H270" s="1004"/>
      <c r="I270" s="1004"/>
      <c r="J270" s="1004"/>
      <c r="K270" s="1004"/>
      <c r="L270" s="1004"/>
      <c r="M270" s="1004"/>
      <c r="N270" s="1004"/>
      <c r="O270" s="1004"/>
      <c r="P270" s="1004"/>
      <c r="Q270" s="1004"/>
      <c r="R270" s="1004"/>
      <c r="S270" s="1004"/>
      <c r="T270" s="1004"/>
      <c r="U270" s="1004"/>
      <c r="V270" s="1004"/>
      <c r="W270" s="1004"/>
      <c r="X270" s="1004"/>
    </row>
    <row r="271" spans="3:24" ht="10.5" customHeight="1">
      <c r="C271" s="1004"/>
      <c r="D271" s="1004"/>
      <c r="E271" s="1004"/>
      <c r="F271" s="1004"/>
      <c r="G271" s="1004"/>
      <c r="H271" s="1004"/>
      <c r="I271" s="1004"/>
      <c r="J271" s="1004"/>
      <c r="K271" s="1004"/>
      <c r="L271" s="1004"/>
      <c r="M271" s="1004"/>
      <c r="N271" s="1004"/>
      <c r="O271" s="1004"/>
      <c r="P271" s="1004"/>
      <c r="Q271" s="1004"/>
      <c r="R271" s="1004"/>
      <c r="S271" s="1004"/>
      <c r="T271" s="1004"/>
      <c r="U271" s="1004"/>
      <c r="V271" s="1004"/>
      <c r="W271" s="1004"/>
      <c r="X271" s="1004"/>
    </row>
    <row r="272" spans="3:24" ht="10.5" customHeight="1">
      <c r="C272" s="1004"/>
      <c r="D272" s="1004"/>
      <c r="E272" s="1004"/>
      <c r="F272" s="1004"/>
      <c r="G272" s="1004"/>
      <c r="H272" s="1004"/>
      <c r="I272" s="1004"/>
      <c r="J272" s="1004"/>
      <c r="K272" s="1004"/>
      <c r="L272" s="1004"/>
      <c r="M272" s="1004"/>
      <c r="N272" s="1004"/>
      <c r="O272" s="1004"/>
      <c r="P272" s="1004"/>
      <c r="Q272" s="1004"/>
      <c r="R272" s="1004"/>
      <c r="S272" s="1004"/>
      <c r="T272" s="1004"/>
      <c r="U272" s="1004"/>
      <c r="V272" s="1004"/>
      <c r="W272" s="1004"/>
      <c r="X272" s="1004"/>
    </row>
    <row r="273" spans="9:11" ht="10.5" customHeight="1">
      <c r="I273" s="1004"/>
      <c r="J273" s="1004"/>
      <c r="K273" s="1004"/>
    </row>
    <row r="274" spans="9:11" ht="10.5" customHeight="1">
      <c r="I274" s="1004"/>
      <c r="J274" s="1004"/>
      <c r="K274" s="1004"/>
    </row>
    <row r="275" spans="9:11" ht="10.5" customHeight="1">
      <c r="I275" s="1004"/>
      <c r="J275" s="1004"/>
      <c r="K275" s="1004"/>
    </row>
    <row r="276" spans="9:11" ht="10.5" customHeight="1">
      <c r="I276" s="1004"/>
      <c r="J276" s="1004"/>
      <c r="K276" s="1004"/>
    </row>
    <row r="277" spans="9:11" ht="10.5" customHeight="1">
      <c r="I277" s="1004"/>
      <c r="J277" s="1004"/>
      <c r="K277" s="1004"/>
    </row>
    <row r="278" spans="9:11" ht="10.5" customHeight="1">
      <c r="I278" s="1004"/>
      <c r="J278" s="1004"/>
      <c r="K278" s="1004"/>
    </row>
    <row r="279" spans="9:11" ht="10.5" customHeight="1">
      <c r="I279" s="1004"/>
      <c r="J279" s="1004"/>
      <c r="K279" s="1004"/>
    </row>
    <row r="280" spans="9:11" ht="10.5" customHeight="1">
      <c r="I280" s="1004"/>
      <c r="J280" s="1004"/>
      <c r="K280" s="1004"/>
    </row>
    <row r="281" spans="9:11" ht="10.5" customHeight="1">
      <c r="I281" s="1004"/>
      <c r="J281" s="1004"/>
      <c r="K281" s="1004"/>
    </row>
    <row r="282" spans="9:11" ht="10.5" customHeight="1">
      <c r="I282" s="1004"/>
      <c r="J282" s="1004"/>
      <c r="K282" s="1004"/>
    </row>
    <row r="283" spans="9:11" ht="10.5" customHeight="1">
      <c r="I283" s="1004"/>
      <c r="J283" s="1004"/>
      <c r="K283" s="1004"/>
    </row>
    <row r="284" spans="9:11" ht="10.5" customHeight="1">
      <c r="I284" s="1004"/>
      <c r="J284" s="1004"/>
      <c r="K284" s="1004"/>
    </row>
    <row r="285" spans="9:11" ht="10.5" customHeight="1">
      <c r="I285" s="1004"/>
      <c r="J285" s="1004"/>
      <c r="K285" s="1004"/>
    </row>
    <row r="286" spans="9:11" ht="10.5" customHeight="1">
      <c r="I286" s="1004"/>
      <c r="J286" s="1004"/>
      <c r="K286" s="1004"/>
    </row>
    <row r="287" spans="9:11" ht="10.5" customHeight="1">
      <c r="I287" s="1004"/>
      <c r="J287" s="1004"/>
      <c r="K287" s="1004"/>
    </row>
    <row r="288" spans="9:11" ht="10.5" customHeight="1">
      <c r="I288" s="1004"/>
      <c r="J288" s="1004"/>
      <c r="K288" s="1004"/>
    </row>
    <row r="289" spans="9:11" ht="10.5" customHeight="1">
      <c r="I289" s="1004"/>
      <c r="J289" s="1004"/>
      <c r="K289" s="1004"/>
    </row>
    <row r="290" spans="9:11" ht="10.5" customHeight="1">
      <c r="I290" s="1004"/>
      <c r="J290" s="1004"/>
      <c r="K290" s="1004"/>
    </row>
    <row r="291" spans="9:11" ht="10.5" customHeight="1">
      <c r="I291" s="1004"/>
      <c r="J291" s="1004"/>
      <c r="K291" s="1004"/>
    </row>
    <row r="292" spans="9:11" ht="10.5" customHeight="1">
      <c r="I292" s="1004"/>
      <c r="J292" s="1004"/>
      <c r="K292" s="1004"/>
    </row>
    <row r="293" spans="9:11" ht="10.5" customHeight="1">
      <c r="I293" s="1004"/>
      <c r="J293" s="1004"/>
      <c r="K293" s="1004"/>
    </row>
    <row r="294" spans="9:11" ht="10.5" customHeight="1">
      <c r="I294" s="1004"/>
      <c r="J294" s="1004"/>
      <c r="K294" s="1004"/>
    </row>
    <row r="295" spans="9:11" ht="10.5" customHeight="1">
      <c r="I295" s="1004"/>
      <c r="J295" s="1004"/>
      <c r="K295" s="1004"/>
    </row>
    <row r="296" spans="9:11" ht="10.5" customHeight="1">
      <c r="I296" s="1004"/>
      <c r="J296" s="1004"/>
      <c r="K296" s="1004"/>
    </row>
    <row r="297" spans="9:11" ht="10.5" customHeight="1">
      <c r="I297" s="1004"/>
      <c r="J297" s="1004"/>
      <c r="K297" s="1004"/>
    </row>
    <row r="298" spans="9:11" ht="10.5" customHeight="1">
      <c r="I298" s="1004"/>
      <c r="J298" s="1004"/>
      <c r="K298" s="1004"/>
    </row>
    <row r="299" spans="9:11" ht="10.5" customHeight="1">
      <c r="I299" s="1004"/>
      <c r="J299" s="1004"/>
      <c r="K299" s="1004"/>
    </row>
    <row r="300" spans="9:11" ht="10.5" customHeight="1">
      <c r="I300" s="1004"/>
      <c r="J300" s="1004"/>
      <c r="K300" s="1004"/>
    </row>
    <row r="301" spans="9:11" ht="10.5" customHeight="1">
      <c r="I301" s="1004"/>
      <c r="J301" s="1004"/>
      <c r="K301" s="1004"/>
    </row>
    <row r="302" spans="9:11" ht="10.5" customHeight="1">
      <c r="I302" s="1004"/>
      <c r="J302" s="1004"/>
      <c r="K302" s="1004"/>
    </row>
    <row r="303" spans="9:11" ht="10.5" customHeight="1">
      <c r="I303" s="1004"/>
      <c r="J303" s="1004"/>
      <c r="K303" s="1004"/>
    </row>
    <row r="304" spans="9:11" ht="10.5" customHeight="1">
      <c r="I304" s="1004"/>
      <c r="J304" s="1004"/>
      <c r="K304" s="1004"/>
    </row>
    <row r="305" spans="9:11" ht="10.5" customHeight="1">
      <c r="I305" s="1004"/>
      <c r="J305" s="1004"/>
      <c r="K305" s="1004"/>
    </row>
    <row r="306" spans="9:11" ht="10.5" customHeight="1">
      <c r="I306" s="1004"/>
      <c r="J306" s="1004"/>
      <c r="K306" s="1004"/>
    </row>
    <row r="307" spans="9:11" ht="10.5" customHeight="1">
      <c r="I307" s="1004"/>
      <c r="J307" s="1004"/>
      <c r="K307" s="1004"/>
    </row>
    <row r="308" spans="9:11" ht="10.5" customHeight="1">
      <c r="I308" s="1004"/>
      <c r="J308" s="1004"/>
      <c r="K308" s="1004"/>
    </row>
    <row r="309" spans="9:11" ht="10.5" customHeight="1">
      <c r="I309" s="1004"/>
      <c r="J309" s="1004"/>
      <c r="K309" s="1004"/>
    </row>
    <row r="310" spans="9:11" ht="10.5" customHeight="1">
      <c r="I310" s="1004"/>
      <c r="J310" s="1004"/>
      <c r="K310" s="1004"/>
    </row>
    <row r="311" spans="9:11" ht="10.5" customHeight="1">
      <c r="I311" s="1004"/>
      <c r="J311" s="1004"/>
      <c r="K311" s="1004"/>
    </row>
    <row r="312" spans="9:11" ht="10.5" customHeight="1">
      <c r="I312" s="1004"/>
      <c r="J312" s="1004"/>
      <c r="K312" s="1004"/>
    </row>
    <row r="313" spans="9:11" ht="10.5" customHeight="1">
      <c r="I313" s="1004"/>
      <c r="J313" s="1004"/>
      <c r="K313" s="1004"/>
    </row>
    <row r="314" spans="9:11" ht="10.5" customHeight="1">
      <c r="I314" s="1004"/>
      <c r="J314" s="1004"/>
      <c r="K314" s="1004"/>
    </row>
    <row r="315" spans="9:11" ht="10.5" customHeight="1">
      <c r="I315" s="1004"/>
      <c r="J315" s="1004"/>
      <c r="K315" s="1004"/>
    </row>
    <row r="316" spans="9:11" ht="10.5" customHeight="1">
      <c r="I316" s="1004"/>
      <c r="J316" s="1004"/>
      <c r="K316" s="1004"/>
    </row>
    <row r="317" spans="9:11" ht="10.5" customHeight="1">
      <c r="I317" s="1004"/>
      <c r="J317" s="1004"/>
      <c r="K317" s="1004"/>
    </row>
    <row r="318" spans="9:11" ht="10.5" customHeight="1">
      <c r="I318" s="1004"/>
      <c r="J318" s="1004"/>
      <c r="K318" s="1004"/>
    </row>
    <row r="319" spans="9:11" ht="10.5" customHeight="1">
      <c r="I319" s="1004"/>
      <c r="J319" s="1004"/>
      <c r="K319" s="1004"/>
    </row>
    <row r="320" spans="9:11" ht="10.5" customHeight="1">
      <c r="I320" s="1004"/>
      <c r="J320" s="1004"/>
      <c r="K320" s="1004"/>
    </row>
    <row r="321" spans="9:11" ht="10.5" customHeight="1">
      <c r="I321" s="1004"/>
      <c r="J321" s="1004"/>
      <c r="K321" s="1004"/>
    </row>
    <row r="322" spans="9:11" ht="10.5" customHeight="1">
      <c r="I322" s="1004"/>
      <c r="J322" s="1004"/>
      <c r="K322" s="1004"/>
    </row>
    <row r="323" spans="9:11" ht="10.5" customHeight="1">
      <c r="I323" s="1004"/>
      <c r="J323" s="1004"/>
      <c r="K323" s="1004"/>
    </row>
    <row r="324" spans="9:11" ht="10.5" customHeight="1">
      <c r="I324" s="1004"/>
      <c r="J324" s="1004"/>
      <c r="K324" s="1004"/>
    </row>
    <row r="325" spans="9:11" ht="10.5" customHeight="1">
      <c r="I325" s="1004"/>
      <c r="J325" s="1004"/>
      <c r="K325" s="1004"/>
    </row>
    <row r="326" spans="9:11" ht="10.5" customHeight="1">
      <c r="I326" s="1004"/>
      <c r="J326" s="1004"/>
      <c r="K326" s="1004"/>
    </row>
    <row r="327" spans="9:11" ht="10.5" customHeight="1">
      <c r="I327" s="1004"/>
      <c r="J327" s="1004"/>
      <c r="K327" s="1004"/>
    </row>
    <row r="328" spans="9:11" ht="10.5" customHeight="1">
      <c r="I328" s="1004"/>
      <c r="J328" s="1004"/>
      <c r="K328" s="1004"/>
    </row>
    <row r="329" spans="9:11" ht="10.5" customHeight="1">
      <c r="I329" s="1004"/>
      <c r="J329" s="1004"/>
      <c r="K329" s="1004"/>
    </row>
    <row r="330" spans="9:11" ht="10.5" customHeight="1">
      <c r="I330" s="1004"/>
      <c r="J330" s="1004"/>
      <c r="K330" s="1004"/>
    </row>
    <row r="331" spans="9:11" ht="10.5" customHeight="1">
      <c r="I331" s="1004"/>
      <c r="J331" s="1004"/>
      <c r="K331" s="1004"/>
    </row>
    <row r="332" spans="9:11" ht="10.5" customHeight="1">
      <c r="I332" s="1004"/>
      <c r="J332" s="1004"/>
      <c r="K332" s="1004"/>
    </row>
    <row r="333" spans="9:11" ht="10.5" customHeight="1">
      <c r="I333" s="1004"/>
      <c r="J333" s="1004"/>
      <c r="K333" s="1004"/>
    </row>
    <row r="334" spans="9:11" ht="10.5" customHeight="1">
      <c r="I334" s="1004"/>
      <c r="J334" s="1004"/>
      <c r="K334" s="1004"/>
    </row>
    <row r="335" spans="9:11" ht="10.5" customHeight="1">
      <c r="I335" s="1004"/>
      <c r="J335" s="1004"/>
      <c r="K335" s="1004"/>
    </row>
    <row r="336" spans="9:11" ht="10.5" customHeight="1">
      <c r="I336" s="1004"/>
      <c r="J336" s="1004"/>
      <c r="K336" s="1004"/>
    </row>
    <row r="337" spans="9:11" ht="10.5" customHeight="1">
      <c r="I337" s="1004"/>
      <c r="J337" s="1004"/>
      <c r="K337" s="1004"/>
    </row>
    <row r="338" spans="9:11" ht="10.5" customHeight="1">
      <c r="I338" s="1004"/>
      <c r="J338" s="1004"/>
      <c r="K338" s="1004"/>
    </row>
    <row r="339" spans="9:11" ht="10.5" customHeight="1">
      <c r="I339" s="1004"/>
      <c r="J339" s="1004"/>
      <c r="K339" s="1004"/>
    </row>
    <row r="340" spans="9:11" ht="10.5" customHeight="1">
      <c r="I340" s="1004"/>
      <c r="J340" s="1004"/>
      <c r="K340" s="1004"/>
    </row>
    <row r="341" spans="9:11" ht="10.5" customHeight="1">
      <c r="I341" s="1004"/>
      <c r="J341" s="1004"/>
      <c r="K341" s="1004"/>
    </row>
    <row r="342" spans="9:11" ht="10.5" customHeight="1">
      <c r="I342" s="1004"/>
      <c r="J342" s="1004"/>
      <c r="K342" s="1004"/>
    </row>
    <row r="343" spans="9:11" ht="10.5" customHeight="1">
      <c r="I343" s="1004"/>
      <c r="J343" s="1004"/>
      <c r="K343" s="1004"/>
    </row>
    <row r="344" spans="9:11" ht="10.5" customHeight="1">
      <c r="I344" s="1004"/>
      <c r="J344" s="1004"/>
      <c r="K344" s="1004"/>
    </row>
    <row r="345" spans="9:11" ht="10.5" customHeight="1">
      <c r="I345" s="1004"/>
      <c r="J345" s="1004"/>
      <c r="K345" s="1004"/>
    </row>
    <row r="346" spans="9:11" ht="10.5" customHeight="1">
      <c r="I346" s="1004"/>
      <c r="J346" s="1004"/>
      <c r="K346" s="1004"/>
    </row>
    <row r="347" spans="9:11" ht="10.5" customHeight="1">
      <c r="I347" s="1004"/>
      <c r="J347" s="1004"/>
      <c r="K347" s="1004"/>
    </row>
    <row r="348" spans="9:11" ht="10.5" customHeight="1">
      <c r="I348" s="1004"/>
      <c r="J348" s="1004"/>
      <c r="K348" s="1004"/>
    </row>
    <row r="349" spans="9:11" ht="10.5" customHeight="1">
      <c r="I349" s="1004"/>
      <c r="J349" s="1004"/>
      <c r="K349" s="1004"/>
    </row>
    <row r="350" spans="9:11" ht="10.5" customHeight="1">
      <c r="I350" s="1004"/>
      <c r="J350" s="1004"/>
      <c r="K350" s="1004"/>
    </row>
    <row r="351" spans="9:11" ht="10.5" customHeight="1">
      <c r="I351" s="1004"/>
      <c r="J351" s="1004"/>
      <c r="K351" s="1004"/>
    </row>
    <row r="352" spans="9:11" ht="10.5" customHeight="1">
      <c r="I352" s="1004"/>
      <c r="J352" s="1004"/>
      <c r="K352" s="1004"/>
    </row>
    <row r="353" spans="9:11" ht="10.5" customHeight="1">
      <c r="I353" s="1004"/>
      <c r="J353" s="1004"/>
      <c r="K353" s="1004"/>
    </row>
    <row r="354" spans="9:11" ht="10.5" customHeight="1">
      <c r="I354" s="1004"/>
      <c r="J354" s="1004"/>
      <c r="K354" s="1004"/>
    </row>
    <row r="355" spans="9:11" ht="10.5" customHeight="1">
      <c r="I355" s="1004"/>
      <c r="J355" s="1004"/>
      <c r="K355" s="1004"/>
    </row>
    <row r="356" spans="9:11" ht="10.5" customHeight="1">
      <c r="I356" s="1004"/>
      <c r="J356" s="1004"/>
      <c r="K356" s="1004"/>
    </row>
    <row r="357" spans="9:11" ht="10.5" customHeight="1">
      <c r="I357" s="1004"/>
      <c r="J357" s="1004"/>
      <c r="K357" s="1004"/>
    </row>
    <row r="358" spans="9:11" ht="10.5" customHeight="1">
      <c r="I358" s="1004"/>
      <c r="J358" s="1004"/>
      <c r="K358" s="1004"/>
    </row>
    <row r="359" spans="9:11" ht="10.5" customHeight="1">
      <c r="I359" s="1004"/>
      <c r="J359" s="1004"/>
      <c r="K359" s="1004"/>
    </row>
    <row r="360" spans="9:11" ht="10.5" customHeight="1">
      <c r="I360" s="1004"/>
      <c r="J360" s="1004"/>
      <c r="K360" s="1004"/>
    </row>
    <row r="361" spans="9:11" ht="10.5" customHeight="1">
      <c r="I361" s="1004"/>
      <c r="J361" s="1004"/>
      <c r="K361" s="1004"/>
    </row>
    <row r="362" spans="9:11" ht="10.5" customHeight="1">
      <c r="I362" s="1004"/>
      <c r="J362" s="1004"/>
      <c r="K362" s="1004"/>
    </row>
    <row r="363" spans="9:11" ht="10.5" customHeight="1">
      <c r="I363" s="1004"/>
      <c r="J363" s="1004"/>
      <c r="K363" s="1004"/>
    </row>
    <row r="364" spans="9:11" ht="10.5" customHeight="1">
      <c r="I364" s="1004"/>
      <c r="J364" s="1004"/>
      <c r="K364" s="1004"/>
    </row>
    <row r="365" spans="9:11" ht="10.5" customHeight="1">
      <c r="I365" s="1004"/>
      <c r="J365" s="1004"/>
      <c r="K365" s="1004"/>
    </row>
    <row r="366" spans="9:11" ht="10.5" customHeight="1">
      <c r="I366" s="1004"/>
      <c r="J366" s="1004"/>
      <c r="K366" s="1004"/>
    </row>
    <row r="367" spans="9:11" ht="10.5" customHeight="1">
      <c r="I367" s="1004"/>
      <c r="J367" s="1004"/>
      <c r="K367" s="1004"/>
    </row>
    <row r="368" spans="9:11" ht="10.5" customHeight="1">
      <c r="I368" s="1004"/>
      <c r="J368" s="1004"/>
      <c r="K368" s="1004"/>
    </row>
    <row r="369" spans="9:11" ht="10.5" customHeight="1">
      <c r="I369" s="1004"/>
      <c r="J369" s="1004"/>
      <c r="K369" s="1004"/>
    </row>
    <row r="370" spans="9:11" ht="10.5" customHeight="1">
      <c r="I370" s="1004"/>
      <c r="J370" s="1004"/>
      <c r="K370" s="1004"/>
    </row>
    <row r="371" spans="9:11" ht="10.5" customHeight="1">
      <c r="I371" s="1004"/>
      <c r="J371" s="1004"/>
      <c r="K371" s="1004"/>
    </row>
    <row r="372" spans="9:11" ht="10.5" customHeight="1">
      <c r="I372" s="1004"/>
      <c r="J372" s="1004"/>
      <c r="K372" s="1004"/>
    </row>
    <row r="373" spans="9:11" ht="10.5" customHeight="1">
      <c r="I373" s="1004"/>
      <c r="J373" s="1004"/>
      <c r="K373" s="1004"/>
    </row>
    <row r="374" spans="9:11" ht="10.5" customHeight="1">
      <c r="I374" s="1004"/>
      <c r="J374" s="1004"/>
      <c r="K374" s="1004"/>
    </row>
    <row r="375" spans="9:11" ht="10.5" customHeight="1">
      <c r="I375" s="1004"/>
      <c r="J375" s="1004"/>
      <c r="K375" s="1004"/>
    </row>
    <row r="376" spans="9:11" ht="10.5" customHeight="1">
      <c r="I376" s="1004"/>
      <c r="J376" s="1004"/>
      <c r="K376" s="1004"/>
    </row>
    <row r="377" spans="9:11" ht="10.5" customHeight="1">
      <c r="I377" s="1004"/>
      <c r="J377" s="1004"/>
      <c r="K377" s="1004"/>
    </row>
    <row r="378" spans="9:11" ht="10.5" customHeight="1">
      <c r="I378" s="1004"/>
      <c r="J378" s="1004"/>
      <c r="K378" s="1004"/>
    </row>
    <row r="379" spans="9:11" ht="10.5" customHeight="1">
      <c r="I379" s="1004"/>
      <c r="J379" s="1004"/>
      <c r="K379" s="1004"/>
    </row>
    <row r="380" spans="9:11" ht="10.5" customHeight="1">
      <c r="I380" s="1004"/>
      <c r="J380" s="1004"/>
      <c r="K380" s="1004"/>
    </row>
    <row r="381" spans="9:11" ht="10.5" customHeight="1">
      <c r="I381" s="1004"/>
      <c r="J381" s="1004"/>
      <c r="K381" s="1004"/>
    </row>
    <row r="382" spans="9:11" ht="10.5" customHeight="1">
      <c r="I382" s="1004"/>
      <c r="J382" s="1004"/>
      <c r="K382" s="1004"/>
    </row>
    <row r="383" spans="9:11" ht="10.5" customHeight="1">
      <c r="I383" s="1004"/>
      <c r="J383" s="1004"/>
      <c r="K383" s="1004"/>
    </row>
    <row r="384" spans="9:11" ht="10.5" customHeight="1">
      <c r="I384" s="1004"/>
      <c r="J384" s="1004"/>
      <c r="K384" s="1004"/>
    </row>
    <row r="385" spans="9:11" ht="10.5" customHeight="1">
      <c r="I385" s="1004"/>
      <c r="J385" s="1004"/>
      <c r="K385" s="1004"/>
    </row>
    <row r="386" spans="9:11" ht="10.5" customHeight="1">
      <c r="I386" s="1004"/>
      <c r="J386" s="1004"/>
      <c r="K386" s="1004"/>
    </row>
    <row r="387" spans="9:11" ht="10.5" customHeight="1">
      <c r="I387" s="1004"/>
      <c r="J387" s="1004"/>
      <c r="K387" s="1004"/>
    </row>
    <row r="388" spans="9:11" ht="10.5" customHeight="1">
      <c r="I388" s="1004"/>
      <c r="J388" s="1004"/>
      <c r="K388" s="1004"/>
    </row>
    <row r="389" spans="9:11" ht="10.5" customHeight="1">
      <c r="I389" s="1004"/>
      <c r="J389" s="1004"/>
      <c r="K389" s="1004"/>
    </row>
    <row r="390" spans="9:11" ht="10.5" customHeight="1">
      <c r="I390" s="1004"/>
      <c r="J390" s="1004"/>
      <c r="K390" s="1004"/>
    </row>
    <row r="391" spans="9:11" ht="10.5" customHeight="1">
      <c r="I391" s="1004"/>
      <c r="J391" s="1004"/>
      <c r="K391" s="1004"/>
    </row>
    <row r="392" spans="9:11" ht="10.5" customHeight="1">
      <c r="I392" s="1004"/>
      <c r="J392" s="1004"/>
      <c r="K392" s="1004"/>
    </row>
    <row r="393" spans="9:11" ht="10.5" customHeight="1">
      <c r="I393" s="1004"/>
      <c r="J393" s="1004"/>
      <c r="K393" s="1004"/>
    </row>
    <row r="394" spans="9:11" ht="10.5" customHeight="1">
      <c r="I394" s="1004"/>
      <c r="J394" s="1004"/>
      <c r="K394" s="1004"/>
    </row>
    <row r="395" spans="9:11" ht="10.5" customHeight="1">
      <c r="I395" s="1004"/>
      <c r="J395" s="1004"/>
      <c r="K395" s="1004"/>
    </row>
    <row r="396" spans="9:11" ht="10.5" customHeight="1">
      <c r="I396" s="1004"/>
      <c r="J396" s="1004"/>
      <c r="K396" s="1004"/>
    </row>
    <row r="397" spans="9:11" ht="10.5" customHeight="1">
      <c r="I397" s="1004"/>
      <c r="J397" s="1004"/>
      <c r="K397" s="1004"/>
    </row>
    <row r="398" spans="9:11" ht="10.5" customHeight="1">
      <c r="I398" s="1004"/>
      <c r="J398" s="1004"/>
      <c r="K398" s="1004"/>
    </row>
    <row r="399" spans="9:11" ht="10.5" customHeight="1">
      <c r="I399" s="1004"/>
      <c r="J399" s="1004"/>
      <c r="K399" s="1004"/>
    </row>
    <row r="400" spans="9:11" ht="10.5" customHeight="1">
      <c r="I400" s="1004"/>
      <c r="J400" s="1004"/>
      <c r="K400" s="1004"/>
    </row>
    <row r="401" spans="9:11" ht="10.5" customHeight="1">
      <c r="I401" s="1004"/>
      <c r="J401" s="1004"/>
      <c r="K401" s="1004"/>
    </row>
    <row r="402" spans="9:11" ht="10.5" customHeight="1">
      <c r="I402" s="1004"/>
      <c r="J402" s="1004"/>
      <c r="K402" s="1004"/>
    </row>
    <row r="403" spans="9:11" ht="10.5" customHeight="1">
      <c r="I403" s="1004"/>
      <c r="J403" s="1004"/>
      <c r="K403" s="1004"/>
    </row>
    <row r="404" spans="9:11" ht="10.5" customHeight="1">
      <c r="I404" s="1004"/>
      <c r="J404" s="1004"/>
      <c r="K404" s="1004"/>
    </row>
    <row r="405" spans="9:11" ht="10.5" customHeight="1">
      <c r="I405" s="1004"/>
      <c r="J405" s="1004"/>
      <c r="K405" s="1004"/>
    </row>
    <row r="406" spans="9:11" ht="10.5" customHeight="1">
      <c r="I406" s="1004"/>
      <c r="J406" s="1004"/>
      <c r="K406" s="1004"/>
    </row>
    <row r="407" spans="9:11" ht="10.5" customHeight="1">
      <c r="I407" s="1004"/>
      <c r="J407" s="1004"/>
      <c r="K407" s="1004"/>
    </row>
    <row r="408" spans="9:11" ht="10.5" customHeight="1">
      <c r="I408" s="1004"/>
      <c r="J408" s="1004"/>
      <c r="K408" s="1004"/>
    </row>
    <row r="409" spans="9:11" ht="10.5" customHeight="1">
      <c r="I409" s="1004"/>
      <c r="J409" s="1004"/>
      <c r="K409" s="1004"/>
    </row>
    <row r="410" spans="9:11" ht="10.5" customHeight="1">
      <c r="I410" s="1004"/>
      <c r="J410" s="1004"/>
      <c r="K410" s="1004"/>
    </row>
    <row r="411" spans="9:11" ht="10.5" customHeight="1">
      <c r="I411" s="1004"/>
      <c r="J411" s="1004"/>
      <c r="K411" s="1004"/>
    </row>
    <row r="412" spans="9:11" ht="10.5" customHeight="1">
      <c r="I412" s="1004"/>
      <c r="J412" s="1004"/>
      <c r="K412" s="1004"/>
    </row>
    <row r="413" spans="9:11" ht="10.5" customHeight="1">
      <c r="I413" s="1004"/>
      <c r="J413" s="1004"/>
      <c r="K413" s="1004"/>
    </row>
    <row r="414" spans="9:11" ht="10.5" customHeight="1">
      <c r="I414" s="1004"/>
      <c r="J414" s="1004"/>
      <c r="K414" s="1004"/>
    </row>
    <row r="415" spans="9:11" ht="10.5" customHeight="1">
      <c r="I415" s="1004"/>
      <c r="J415" s="1004"/>
      <c r="K415" s="1004"/>
    </row>
    <row r="416" spans="9:11" ht="10.5" customHeight="1">
      <c r="I416" s="1004"/>
      <c r="J416" s="1004"/>
      <c r="K416" s="1004"/>
    </row>
    <row r="417" spans="9:11" ht="10.5" customHeight="1">
      <c r="I417" s="1004"/>
      <c r="J417" s="1004"/>
      <c r="K417" s="1004"/>
    </row>
    <row r="418" spans="9:11" ht="10.5" customHeight="1">
      <c r="I418" s="1004"/>
      <c r="J418" s="1004"/>
      <c r="K418" s="1004"/>
    </row>
    <row r="419" spans="9:11" ht="10.5" customHeight="1">
      <c r="I419" s="1004"/>
      <c r="J419" s="1004"/>
      <c r="K419" s="1004"/>
    </row>
    <row r="420" spans="9:11" ht="10.5" customHeight="1">
      <c r="I420" s="1004"/>
      <c r="J420" s="1004"/>
      <c r="K420" s="1004"/>
    </row>
    <row r="421" spans="9:11" ht="10.5" customHeight="1">
      <c r="I421" s="1004"/>
      <c r="J421" s="1004"/>
      <c r="K421" s="1004"/>
    </row>
    <row r="422" spans="9:11" ht="10.5" customHeight="1">
      <c r="I422" s="1004"/>
      <c r="J422" s="1004"/>
      <c r="K422" s="1004"/>
    </row>
    <row r="423" spans="9:11" ht="10.5" customHeight="1">
      <c r="I423" s="1004"/>
      <c r="J423" s="1004"/>
      <c r="K423" s="1004"/>
    </row>
    <row r="424" spans="9:11" ht="10.5" customHeight="1">
      <c r="I424" s="1004"/>
      <c r="J424" s="1004"/>
      <c r="K424" s="1004"/>
    </row>
    <row r="425" spans="9:11" ht="10.5" customHeight="1">
      <c r="I425" s="1004"/>
      <c r="J425" s="1004"/>
      <c r="K425" s="1004"/>
    </row>
    <row r="426" spans="9:11" ht="10.5" customHeight="1">
      <c r="I426" s="1004"/>
      <c r="J426" s="1004"/>
      <c r="K426" s="1004"/>
    </row>
    <row r="427" spans="9:11" ht="10.5" customHeight="1">
      <c r="I427" s="1004"/>
      <c r="J427" s="1004"/>
      <c r="K427" s="1004"/>
    </row>
    <row r="428" spans="9:11" ht="10.5" customHeight="1">
      <c r="I428" s="1004"/>
      <c r="J428" s="1004"/>
      <c r="K428" s="1004"/>
    </row>
    <row r="429" spans="9:11" ht="10.5" customHeight="1">
      <c r="I429" s="1004"/>
      <c r="J429" s="1004"/>
      <c r="K429" s="1004"/>
    </row>
    <row r="430" spans="9:11" ht="10.5" customHeight="1">
      <c r="I430" s="1004"/>
      <c r="J430" s="1004"/>
      <c r="K430" s="1004"/>
    </row>
    <row r="431" spans="9:11" ht="10.5" customHeight="1">
      <c r="I431" s="1004"/>
      <c r="J431" s="1004"/>
      <c r="K431" s="1004"/>
    </row>
    <row r="432" spans="9:11" ht="10.5" customHeight="1">
      <c r="I432" s="1004"/>
      <c r="J432" s="1004"/>
      <c r="K432" s="1004"/>
    </row>
    <row r="433" spans="9:11" ht="10.5" customHeight="1">
      <c r="I433" s="1004"/>
      <c r="J433" s="1004"/>
      <c r="K433" s="1004"/>
    </row>
    <row r="434" spans="9:11" ht="10.5" customHeight="1">
      <c r="I434" s="1004"/>
      <c r="J434" s="1004"/>
      <c r="K434" s="1004"/>
    </row>
    <row r="435" spans="9:11" ht="10.5" customHeight="1">
      <c r="I435" s="1004"/>
      <c r="J435" s="1004"/>
      <c r="K435" s="1004"/>
    </row>
    <row r="436" spans="9:11" ht="10.5" customHeight="1">
      <c r="I436" s="1004"/>
      <c r="J436" s="1004"/>
      <c r="K436" s="1004"/>
    </row>
    <row r="437" spans="9:11" ht="10.5" customHeight="1">
      <c r="I437" s="1004"/>
      <c r="J437" s="1004"/>
      <c r="K437" s="1004"/>
    </row>
    <row r="438" spans="9:11" ht="10.5" customHeight="1">
      <c r="I438" s="1004"/>
      <c r="J438" s="1004"/>
      <c r="K438" s="1004"/>
    </row>
    <row r="439" spans="9:11" ht="10.5" customHeight="1">
      <c r="I439" s="1004"/>
      <c r="J439" s="1004"/>
      <c r="K439" s="1004"/>
    </row>
    <row r="440" spans="9:11" ht="10.5" customHeight="1">
      <c r="I440" s="1004"/>
      <c r="J440" s="1004"/>
      <c r="K440" s="1004"/>
    </row>
    <row r="441" spans="9:11" ht="10.5" customHeight="1">
      <c r="I441" s="1004"/>
      <c r="J441" s="1004"/>
      <c r="K441" s="1004"/>
    </row>
    <row r="442" spans="9:11" ht="10.5" customHeight="1">
      <c r="I442" s="1004"/>
      <c r="J442" s="1004"/>
      <c r="K442" s="1004"/>
    </row>
    <row r="443" spans="9:11" ht="10.5" customHeight="1">
      <c r="I443" s="1004"/>
      <c r="J443" s="1004"/>
      <c r="K443" s="1004"/>
    </row>
    <row r="444" spans="9:11" ht="10.5" customHeight="1">
      <c r="I444" s="1004"/>
      <c r="J444" s="1004"/>
      <c r="K444" s="1004"/>
    </row>
    <row r="445" spans="9:11" ht="10.5" customHeight="1">
      <c r="I445" s="1004"/>
      <c r="J445" s="1004"/>
      <c r="K445" s="1004"/>
    </row>
    <row r="446" spans="9:11" ht="10.5" customHeight="1">
      <c r="I446" s="1004"/>
      <c r="J446" s="1004"/>
      <c r="K446" s="1004"/>
    </row>
    <row r="447" spans="9:11" ht="10.5" customHeight="1">
      <c r="I447" s="1004"/>
      <c r="J447" s="1004"/>
      <c r="K447" s="1004"/>
    </row>
    <row r="448" spans="9:11" ht="10.5" customHeight="1">
      <c r="I448" s="1004"/>
      <c r="J448" s="1004"/>
      <c r="K448" s="1004"/>
    </row>
    <row r="449" spans="9:11" ht="10.5" customHeight="1">
      <c r="I449" s="1004"/>
      <c r="J449" s="1004"/>
      <c r="K449" s="1004"/>
    </row>
    <row r="450" spans="9:11" ht="10.5" customHeight="1">
      <c r="I450" s="1004"/>
      <c r="J450" s="1004"/>
      <c r="K450" s="1004"/>
    </row>
    <row r="451" spans="9:11" ht="10.5" customHeight="1">
      <c r="I451" s="1004"/>
      <c r="J451" s="1004"/>
      <c r="K451" s="1004"/>
    </row>
    <row r="452" spans="9:11" ht="10.5" customHeight="1">
      <c r="I452" s="1004"/>
      <c r="J452" s="1004"/>
      <c r="K452" s="1004"/>
    </row>
    <row r="453" spans="9:11" ht="10.5" customHeight="1">
      <c r="I453" s="1004"/>
      <c r="J453" s="1004"/>
      <c r="K453" s="1004"/>
    </row>
    <row r="454" spans="9:11" ht="10.5" customHeight="1">
      <c r="I454" s="1004"/>
      <c r="J454" s="1004"/>
      <c r="K454" s="1004"/>
    </row>
    <row r="455" spans="9:11" ht="10.5" customHeight="1">
      <c r="I455" s="1004"/>
      <c r="J455" s="1004"/>
      <c r="K455" s="1004"/>
    </row>
    <row r="456" spans="9:11" ht="10.5" customHeight="1">
      <c r="I456" s="1004"/>
      <c r="J456" s="1004"/>
      <c r="K456" s="1004"/>
    </row>
    <row r="457" spans="9:11" ht="10.5" customHeight="1">
      <c r="I457" s="1004"/>
      <c r="J457" s="1004"/>
      <c r="K457" s="1004"/>
    </row>
    <row r="458" spans="9:11" ht="10.5" customHeight="1">
      <c r="I458" s="1004"/>
      <c r="J458" s="1004"/>
      <c r="K458" s="1004"/>
    </row>
    <row r="459" spans="9:11" ht="10.5" customHeight="1">
      <c r="I459" s="1004"/>
      <c r="J459" s="1004"/>
      <c r="K459" s="1004"/>
    </row>
    <row r="460" spans="9:11" ht="10.5" customHeight="1">
      <c r="I460" s="1004"/>
      <c r="J460" s="1004"/>
      <c r="K460" s="1004"/>
    </row>
    <row r="461" spans="9:11" ht="10.5" customHeight="1">
      <c r="I461" s="1004"/>
      <c r="J461" s="1004"/>
      <c r="K461" s="1004"/>
    </row>
    <row r="462" spans="9:11" ht="10.5" customHeight="1">
      <c r="I462" s="1004"/>
      <c r="J462" s="1004"/>
      <c r="K462" s="1004"/>
    </row>
    <row r="463" spans="9:11" ht="10.5" customHeight="1">
      <c r="I463" s="1004"/>
      <c r="J463" s="1004"/>
      <c r="K463" s="1004"/>
    </row>
    <row r="464" spans="9:11" ht="10.5" customHeight="1">
      <c r="I464" s="1004"/>
      <c r="J464" s="1004"/>
      <c r="K464" s="1004"/>
    </row>
    <row r="465" spans="9:11" ht="10.5" customHeight="1">
      <c r="I465" s="1004"/>
      <c r="J465" s="1004"/>
      <c r="K465" s="1004"/>
    </row>
    <row r="466" spans="9:11" ht="10.5" customHeight="1">
      <c r="I466" s="1004"/>
      <c r="J466" s="1004"/>
      <c r="K466" s="1004"/>
    </row>
    <row r="467" spans="9:11" ht="10.5" customHeight="1">
      <c r="I467" s="1004"/>
      <c r="J467" s="1004"/>
      <c r="K467" s="1004"/>
    </row>
    <row r="468" spans="9:11" ht="10.5" customHeight="1">
      <c r="I468" s="1004"/>
      <c r="J468" s="1004"/>
      <c r="K468" s="1004"/>
    </row>
    <row r="469" spans="9:11" ht="10.5" customHeight="1">
      <c r="I469" s="1004"/>
      <c r="J469" s="1004"/>
      <c r="K469" s="1004"/>
    </row>
    <row r="470" spans="9:11" ht="10.5" customHeight="1">
      <c r="I470" s="1004"/>
      <c r="J470" s="1004"/>
      <c r="K470" s="1004"/>
    </row>
    <row r="471" spans="9:11" ht="10.5" customHeight="1">
      <c r="I471" s="1004"/>
      <c r="J471" s="1004"/>
      <c r="K471" s="1004"/>
    </row>
    <row r="472" spans="9:11" ht="10.5" customHeight="1">
      <c r="I472" s="1004"/>
      <c r="J472" s="1004"/>
      <c r="K472" s="1004"/>
    </row>
    <row r="473" spans="9:11" ht="10.5" customHeight="1">
      <c r="I473" s="1004"/>
      <c r="J473" s="1004"/>
      <c r="K473" s="1004"/>
    </row>
    <row r="474" spans="9:11" ht="10.5" customHeight="1">
      <c r="I474" s="1004"/>
      <c r="J474" s="1004"/>
      <c r="K474" s="1004"/>
    </row>
    <row r="475" spans="9:11" ht="10.5" customHeight="1">
      <c r="I475" s="1004"/>
      <c r="J475" s="1004"/>
      <c r="K475" s="1004"/>
    </row>
    <row r="476" spans="9:11" ht="10.5" customHeight="1">
      <c r="I476" s="1004"/>
      <c r="J476" s="1004"/>
      <c r="K476" s="1004"/>
    </row>
    <row r="477" spans="9:11" ht="10.5" customHeight="1">
      <c r="I477" s="1004"/>
      <c r="J477" s="1004"/>
      <c r="K477" s="1004"/>
    </row>
    <row r="478" spans="9:11" ht="10.5" customHeight="1">
      <c r="I478" s="1004"/>
      <c r="J478" s="1004"/>
      <c r="K478" s="1004"/>
    </row>
    <row r="479" spans="9:11" ht="10.5" customHeight="1">
      <c r="I479" s="1004"/>
      <c r="J479" s="1004"/>
      <c r="K479" s="1004"/>
    </row>
    <row r="480" spans="9:11" ht="10.5" customHeight="1">
      <c r="I480" s="1004"/>
      <c r="J480" s="1004"/>
      <c r="K480" s="1004"/>
    </row>
    <row r="481" spans="9:11" ht="10.5" customHeight="1">
      <c r="I481" s="1004"/>
      <c r="J481" s="1004"/>
      <c r="K481" s="1004"/>
    </row>
    <row r="482" spans="9:11" ht="10.5" customHeight="1">
      <c r="I482" s="1004"/>
      <c r="J482" s="1004"/>
      <c r="K482" s="1004"/>
    </row>
    <row r="483" spans="9:11" ht="10.5" customHeight="1">
      <c r="I483" s="1004"/>
      <c r="J483" s="1004"/>
      <c r="K483" s="1004"/>
    </row>
    <row r="484" spans="9:11" ht="10.5" customHeight="1">
      <c r="I484" s="1004"/>
      <c r="J484" s="1004"/>
      <c r="K484" s="1004"/>
    </row>
    <row r="485" spans="9:11" ht="10.5" customHeight="1">
      <c r="I485" s="1004"/>
      <c r="J485" s="1004"/>
      <c r="K485" s="1004"/>
    </row>
    <row r="486" spans="9:11" ht="10.5" customHeight="1">
      <c r="I486" s="1004"/>
      <c r="J486" s="1004"/>
      <c r="K486" s="1004"/>
    </row>
    <row r="487" spans="9:11" ht="10.5" customHeight="1">
      <c r="I487" s="1004"/>
      <c r="J487" s="1004"/>
      <c r="K487" s="1004"/>
    </row>
    <row r="488" spans="9:11" ht="10.5" customHeight="1">
      <c r="I488" s="1004"/>
      <c r="J488" s="1004"/>
      <c r="K488" s="1004"/>
    </row>
    <row r="489" spans="9:11" ht="10.5" customHeight="1">
      <c r="I489" s="1004"/>
      <c r="J489" s="1004"/>
      <c r="K489" s="1004"/>
    </row>
    <row r="490" spans="9:11" ht="10.5" customHeight="1">
      <c r="I490" s="1004"/>
      <c r="J490" s="1004"/>
      <c r="K490" s="1004"/>
    </row>
    <row r="491" spans="9:11" ht="10.5" customHeight="1">
      <c r="I491" s="1004"/>
      <c r="J491" s="1004"/>
      <c r="K491" s="1004"/>
    </row>
    <row r="492" spans="9:11" ht="10.5" customHeight="1">
      <c r="I492" s="1004"/>
      <c r="J492" s="1004"/>
      <c r="K492" s="1004"/>
    </row>
    <row r="493" spans="9:11" ht="10.5" customHeight="1">
      <c r="I493" s="1004"/>
      <c r="J493" s="1004"/>
      <c r="K493" s="1004"/>
    </row>
    <row r="494" spans="9:11" ht="10.5" customHeight="1">
      <c r="I494" s="1004"/>
      <c r="J494" s="1004"/>
      <c r="K494" s="1004"/>
    </row>
    <row r="495" spans="9:11" ht="10.5" customHeight="1">
      <c r="I495" s="1004"/>
      <c r="J495" s="1004"/>
      <c r="K495" s="1004"/>
    </row>
    <row r="496" spans="9:11" ht="10.5" customHeight="1">
      <c r="I496" s="1004"/>
      <c r="J496" s="1004"/>
      <c r="K496" s="1004"/>
    </row>
  </sheetData>
  <mergeCells count="14">
    <mergeCell ref="C107:H107"/>
    <mergeCell ref="C158:H158"/>
    <mergeCell ref="A4:X4"/>
    <mergeCell ref="A5:X5"/>
    <mergeCell ref="B6:G6"/>
    <mergeCell ref="C57:H57"/>
    <mergeCell ref="I2:O2"/>
    <mergeCell ref="J54:N54"/>
    <mergeCell ref="J104:N104"/>
    <mergeCell ref="J155:N155"/>
    <mergeCell ref="U160:X160"/>
    <mergeCell ref="Q158:X158"/>
    <mergeCell ref="K158:P158"/>
    <mergeCell ref="U159:X159"/>
  </mergeCells>
  <printOptions horizontalCentered="1"/>
  <pageMargins left="0.2755905511811024" right="0.1968503937007874" top="0.65" bottom="0.4" header="0.44" footer="0.22"/>
  <pageSetup fitToHeight="4" horizontalDpi="300" verticalDpi="300" orientation="landscape" paperSize="9" r:id="rId1"/>
  <headerFooter alignWithMargins="0">
    <oddFooter>&amp;R&amp;10
&amp;12
...</oddFooter>
  </headerFooter>
  <rowBreaks count="3" manualBreakCount="3">
    <brk id="53" max="23" man="1"/>
    <brk id="103" max="23" man="1"/>
    <brk id="154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BE339"/>
  <sheetViews>
    <sheetView workbookViewId="0" topLeftCell="A124">
      <selection activeCell="G149" sqref="G149"/>
    </sheetView>
  </sheetViews>
  <sheetFormatPr defaultColWidth="11.421875" defaultRowHeight="12" customHeight="1"/>
  <cols>
    <col min="1" max="1" width="4.7109375" style="21" customWidth="1"/>
    <col min="2" max="2" width="15.7109375" style="21" customWidth="1"/>
    <col min="3" max="3" width="5.421875" style="21" customWidth="1"/>
    <col min="4" max="4" width="5.28125" style="21" customWidth="1"/>
    <col min="5" max="5" width="5.421875" style="54" customWidth="1"/>
    <col min="6" max="8" width="4.57421875" style="21" customWidth="1"/>
    <col min="9" max="9" width="9.7109375" style="1995" customWidth="1"/>
    <col min="10" max="10" width="9.7109375" style="406" customWidth="1"/>
    <col min="11" max="11" width="5.421875" style="21" customWidth="1"/>
    <col min="12" max="12" width="5.28125" style="21" customWidth="1"/>
    <col min="13" max="13" width="5.421875" style="54" customWidth="1"/>
    <col min="14" max="14" width="5.28125" style="21" customWidth="1"/>
    <col min="15" max="15" width="4.7109375" style="21" customWidth="1"/>
    <col min="16" max="16" width="4.7109375" style="54" customWidth="1"/>
    <col min="17" max="18" width="4.7109375" style="21" customWidth="1"/>
    <col min="19" max="19" width="4.7109375" style="54" customWidth="1"/>
    <col min="20" max="20" width="7.7109375" style="406" customWidth="1"/>
    <col min="21" max="22" width="4.7109375" style="21" customWidth="1"/>
    <col min="23" max="23" width="4.7109375" style="54" customWidth="1"/>
    <col min="24" max="24" width="7.7109375" style="406" customWidth="1"/>
    <col min="25" max="16384" width="11.421875" style="21" customWidth="1"/>
  </cols>
  <sheetData>
    <row r="2" spans="1:24" ht="12" customHeight="1">
      <c r="A2" s="15" t="str">
        <f>'A. Ausbildungsverh. Landwirt'!A3</f>
        <v>BMELV - Referat 425</v>
      </c>
      <c r="B2" s="16"/>
      <c r="C2" s="17"/>
      <c r="D2" s="17"/>
      <c r="E2" s="17"/>
      <c r="F2" s="17"/>
      <c r="G2" s="17"/>
      <c r="H2" s="17"/>
      <c r="I2" s="1993"/>
      <c r="J2" s="2708" t="s">
        <v>256</v>
      </c>
      <c r="K2" s="2708"/>
      <c r="L2" s="2708"/>
      <c r="M2" s="17"/>
      <c r="N2" s="17"/>
      <c r="O2" s="17"/>
      <c r="P2" s="17"/>
      <c r="Q2" s="17"/>
      <c r="R2" s="17"/>
      <c r="S2" s="18"/>
      <c r="T2" s="17"/>
      <c r="U2" s="17"/>
      <c r="X2" s="20" t="str">
        <f>'A. Ausbildungsverh. Landwirt'!W3</f>
        <v>Mai 2007</v>
      </c>
    </row>
    <row r="3" spans="1:24" ht="11.25">
      <c r="A3" s="2712"/>
      <c r="B3" s="2712"/>
      <c r="C3" s="2712"/>
      <c r="D3" s="2712"/>
      <c r="E3" s="2712"/>
      <c r="F3" s="2712"/>
      <c r="G3" s="2712"/>
      <c r="H3" s="2712"/>
      <c r="I3" s="2712"/>
      <c r="J3" s="2712"/>
      <c r="K3" s="2712"/>
      <c r="L3" s="2712"/>
      <c r="M3" s="2712"/>
      <c r="N3" s="2712"/>
      <c r="O3" s="2712"/>
      <c r="P3" s="2712"/>
      <c r="Q3" s="2712"/>
      <c r="R3" s="2712"/>
      <c r="S3" s="2712"/>
      <c r="T3" s="2712"/>
      <c r="U3" s="2712"/>
      <c r="V3" s="2712"/>
      <c r="W3" s="2712"/>
      <c r="X3" s="2712"/>
    </row>
    <row r="4" spans="1:24" ht="12.75">
      <c r="A4" s="437" t="s">
        <v>383</v>
      </c>
      <c r="B4" s="23"/>
      <c r="C4" s="23"/>
      <c r="D4" s="23"/>
      <c r="E4" s="24"/>
      <c r="F4" s="23"/>
      <c r="G4" s="23"/>
      <c r="H4" s="23"/>
      <c r="I4" s="1994"/>
      <c r="J4" s="509"/>
      <c r="K4" s="23"/>
      <c r="L4" s="23"/>
      <c r="M4" s="24"/>
      <c r="N4" s="23"/>
      <c r="O4" s="23"/>
      <c r="P4" s="24"/>
      <c r="Q4" s="23"/>
      <c r="R4" s="23"/>
      <c r="S4" s="24"/>
      <c r="T4" s="509"/>
      <c r="U4" s="23"/>
      <c r="V4" s="23"/>
      <c r="W4" s="24"/>
      <c r="X4" s="509"/>
    </row>
    <row r="5" ht="12" customHeight="1" thickBot="1"/>
    <row r="6" spans="1:24" ht="15" customHeight="1">
      <c r="A6" s="1564"/>
      <c r="B6" s="1565"/>
      <c r="C6" s="2671" t="str">
        <f>'A. Ausbildungsverh. Landwirt'!$B$8</f>
        <v>Auszubildende am 31.12.2006</v>
      </c>
      <c r="D6" s="2672"/>
      <c r="E6" s="2672"/>
      <c r="F6" s="2672"/>
      <c r="G6" s="2672"/>
      <c r="H6" s="2673"/>
      <c r="I6" s="1996" t="s">
        <v>1</v>
      </c>
      <c r="J6" s="1566" t="s">
        <v>2</v>
      </c>
      <c r="K6" s="2671" t="s">
        <v>203</v>
      </c>
      <c r="L6" s="2672"/>
      <c r="M6" s="2672"/>
      <c r="N6" s="2672"/>
      <c r="O6" s="2672"/>
      <c r="P6" s="2673"/>
      <c r="Q6" s="1567" t="s">
        <v>0</v>
      </c>
      <c r="R6" s="1568"/>
      <c r="S6" s="1569"/>
      <c r="T6" s="1570"/>
      <c r="U6" s="1568"/>
      <c r="V6" s="1568"/>
      <c r="W6" s="1569"/>
      <c r="X6" s="1571"/>
    </row>
    <row r="7" spans="1:24" ht="10.5" customHeight="1">
      <c r="A7" s="1572"/>
      <c r="B7" s="370"/>
      <c r="C7" s="368"/>
      <c r="D7" s="368"/>
      <c r="E7" s="368"/>
      <c r="F7" s="2699" t="s">
        <v>243</v>
      </c>
      <c r="G7" s="2700"/>
      <c r="H7" s="2701"/>
      <c r="I7" s="1997" t="s">
        <v>5</v>
      </c>
      <c r="J7" s="511" t="s">
        <v>6</v>
      </c>
      <c r="K7" s="390"/>
      <c r="L7" s="390"/>
      <c r="M7" s="378"/>
      <c r="N7" s="27" t="s">
        <v>3</v>
      </c>
      <c r="O7" s="373"/>
      <c r="P7" s="445"/>
      <c r="Q7" s="512"/>
      <c r="R7" s="512"/>
      <c r="S7" s="378"/>
      <c r="T7" s="513"/>
      <c r="U7" s="27" t="s">
        <v>4</v>
      </c>
      <c r="V7" s="373"/>
      <c r="W7" s="376"/>
      <c r="X7" s="1573"/>
    </row>
    <row r="8" spans="1:47" ht="10.5" customHeight="1">
      <c r="A8" s="1572"/>
      <c r="B8" s="392" t="s">
        <v>12</v>
      </c>
      <c r="C8" s="374"/>
      <c r="D8" s="374"/>
      <c r="E8" s="398"/>
      <c r="F8" s="2702"/>
      <c r="G8" s="2703"/>
      <c r="H8" s="2704"/>
      <c r="I8" s="1997" t="s">
        <v>12</v>
      </c>
      <c r="J8" s="511" t="s">
        <v>12</v>
      </c>
      <c r="K8" s="374"/>
      <c r="L8" s="374"/>
      <c r="M8" s="391"/>
      <c r="N8" s="26" t="s">
        <v>7</v>
      </c>
      <c r="O8" s="92"/>
      <c r="P8" s="395"/>
      <c r="Q8" s="392"/>
      <c r="R8" s="392"/>
      <c r="S8" s="391"/>
      <c r="T8" s="511" t="s">
        <v>8</v>
      </c>
      <c r="U8" s="33" t="s">
        <v>9</v>
      </c>
      <c r="V8" s="382"/>
      <c r="W8" s="383"/>
      <c r="X8" s="1574"/>
      <c r="Y8" s="15"/>
      <c r="Z8" s="16"/>
      <c r="AA8" s="17"/>
      <c r="AB8" s="17"/>
      <c r="AC8" s="17"/>
      <c r="AD8" s="17"/>
      <c r="AE8" s="17"/>
      <c r="AF8" s="17"/>
      <c r="AG8" s="18"/>
      <c r="AH8" s="18"/>
      <c r="AI8" s="19"/>
      <c r="AJ8" s="17"/>
      <c r="AK8" s="17"/>
      <c r="AL8" s="17"/>
      <c r="AM8" s="17"/>
      <c r="AN8" s="17"/>
      <c r="AO8" s="17"/>
      <c r="AP8" s="17"/>
      <c r="AQ8" s="17"/>
      <c r="AR8" s="18"/>
      <c r="AS8" s="17"/>
      <c r="AT8" s="17"/>
      <c r="AU8" s="20" t="s">
        <v>227</v>
      </c>
    </row>
    <row r="9" spans="1:24" ht="10.5" customHeight="1">
      <c r="A9" s="1575" t="s">
        <v>53</v>
      </c>
      <c r="B9" s="392" t="s">
        <v>76</v>
      </c>
      <c r="C9" s="389"/>
      <c r="D9" s="389"/>
      <c r="E9" s="381"/>
      <c r="F9" s="2705"/>
      <c r="G9" s="2706"/>
      <c r="H9" s="2707"/>
      <c r="I9" s="1997" t="s">
        <v>24</v>
      </c>
      <c r="J9" s="511" t="s">
        <v>24</v>
      </c>
      <c r="K9" s="389"/>
      <c r="L9" s="389"/>
      <c r="M9" s="385"/>
      <c r="N9" s="514"/>
      <c r="O9" s="382"/>
      <c r="P9" s="449"/>
      <c r="Q9" s="510"/>
      <c r="R9" s="510"/>
      <c r="S9" s="385"/>
      <c r="T9" s="511" t="s">
        <v>13</v>
      </c>
      <c r="U9" s="447"/>
      <c r="V9" s="447"/>
      <c r="W9" s="451"/>
      <c r="X9" s="1576" t="s">
        <v>8</v>
      </c>
    </row>
    <row r="10" spans="1:24" ht="10.5" customHeight="1">
      <c r="A10" s="1572"/>
      <c r="B10" s="392" t="s">
        <v>78</v>
      </c>
      <c r="C10" s="393" t="s">
        <v>23</v>
      </c>
      <c r="D10" s="374" t="s">
        <v>21</v>
      </c>
      <c r="E10" s="374" t="s">
        <v>22</v>
      </c>
      <c r="F10" s="443"/>
      <c r="G10" s="450"/>
      <c r="H10" s="450"/>
      <c r="I10" s="1997" t="s">
        <v>39</v>
      </c>
      <c r="J10" s="511" t="s">
        <v>39</v>
      </c>
      <c r="K10" s="391" t="s">
        <v>23</v>
      </c>
      <c r="L10" s="374" t="s">
        <v>21</v>
      </c>
      <c r="M10" s="374" t="s">
        <v>22</v>
      </c>
      <c r="N10" s="81" t="s">
        <v>23</v>
      </c>
      <c r="O10" s="515" t="s">
        <v>21</v>
      </c>
      <c r="P10" s="66" t="s">
        <v>22</v>
      </c>
      <c r="Q10" s="391" t="s">
        <v>23</v>
      </c>
      <c r="R10" s="392" t="s">
        <v>21</v>
      </c>
      <c r="S10" s="392" t="s">
        <v>22</v>
      </c>
      <c r="T10" s="511" t="s">
        <v>25</v>
      </c>
      <c r="U10" s="80" t="s">
        <v>23</v>
      </c>
      <c r="V10" s="25" t="s">
        <v>21</v>
      </c>
      <c r="W10" s="25" t="s">
        <v>22</v>
      </c>
      <c r="X10" s="1577" t="s">
        <v>13</v>
      </c>
    </row>
    <row r="11" spans="1:24" ht="10.5" customHeight="1">
      <c r="A11" s="1572"/>
      <c r="B11" s="510"/>
      <c r="C11" s="393" t="s">
        <v>35</v>
      </c>
      <c r="D11" s="374" t="s">
        <v>34</v>
      </c>
      <c r="E11" s="374" t="s">
        <v>34</v>
      </c>
      <c r="F11" s="392" t="s">
        <v>36</v>
      </c>
      <c r="G11" s="394" t="s">
        <v>37</v>
      </c>
      <c r="H11" s="394" t="s">
        <v>38</v>
      </c>
      <c r="I11" s="1997" t="s">
        <v>45</v>
      </c>
      <c r="J11" s="511" t="s">
        <v>45</v>
      </c>
      <c r="K11" s="391" t="s">
        <v>35</v>
      </c>
      <c r="L11" s="374" t="s">
        <v>34</v>
      </c>
      <c r="M11" s="374" t="s">
        <v>40</v>
      </c>
      <c r="N11" s="80" t="s">
        <v>35</v>
      </c>
      <c r="O11" s="25" t="s">
        <v>34</v>
      </c>
      <c r="P11" s="30" t="s">
        <v>40</v>
      </c>
      <c r="Q11" s="391" t="s">
        <v>35</v>
      </c>
      <c r="R11" s="392" t="s">
        <v>34</v>
      </c>
      <c r="S11" s="392" t="s">
        <v>40</v>
      </c>
      <c r="T11" s="511" t="s">
        <v>41</v>
      </c>
      <c r="U11" s="80" t="s">
        <v>35</v>
      </c>
      <c r="V11" s="25" t="s">
        <v>34</v>
      </c>
      <c r="W11" s="25" t="s">
        <v>40</v>
      </c>
      <c r="X11" s="1577" t="s">
        <v>25</v>
      </c>
    </row>
    <row r="12" spans="1:24" ht="10.5" customHeight="1">
      <c r="A12" s="1578"/>
      <c r="B12" s="510"/>
      <c r="C12" s="400"/>
      <c r="D12" s="389"/>
      <c r="E12" s="389"/>
      <c r="F12" s="370"/>
      <c r="G12" s="399"/>
      <c r="H12" s="399"/>
      <c r="I12" s="1998"/>
      <c r="J12" s="516"/>
      <c r="K12" s="385"/>
      <c r="L12" s="389"/>
      <c r="M12" s="389"/>
      <c r="N12" s="380"/>
      <c r="O12" s="370"/>
      <c r="P12" s="389"/>
      <c r="Q12" s="385"/>
      <c r="R12" s="510"/>
      <c r="S12" s="510"/>
      <c r="T12" s="516"/>
      <c r="U12" s="385"/>
      <c r="V12" s="510"/>
      <c r="W12" s="510"/>
      <c r="X12" s="1577" t="s">
        <v>41</v>
      </c>
    </row>
    <row r="13" spans="1:24" ht="3.75" customHeight="1">
      <c r="A13" s="1579"/>
      <c r="B13" s="517"/>
      <c r="C13" s="596"/>
      <c r="D13" s="519"/>
      <c r="E13" s="519"/>
      <c r="F13" s="1041"/>
      <c r="G13" s="519"/>
      <c r="H13" s="597"/>
      <c r="I13" s="1999"/>
      <c r="J13" s="533"/>
      <c r="K13" s="596"/>
      <c r="L13" s="519"/>
      <c r="M13" s="597"/>
      <c r="N13" s="518"/>
      <c r="O13" s="519"/>
      <c r="P13" s="519"/>
      <c r="Q13" s="596"/>
      <c r="R13" s="519"/>
      <c r="S13" s="519"/>
      <c r="T13" s="533"/>
      <c r="U13" s="518"/>
      <c r="V13" s="519"/>
      <c r="W13" s="519"/>
      <c r="X13" s="1580"/>
    </row>
    <row r="14" spans="1:24" s="54" customFormat="1" ht="10.5" customHeight="1">
      <c r="A14" s="1581" t="s">
        <v>54</v>
      </c>
      <c r="B14" s="84" t="s">
        <v>101</v>
      </c>
      <c r="C14" s="463">
        <v>10</v>
      </c>
      <c r="D14" s="461">
        <v>10</v>
      </c>
      <c r="E14" s="464">
        <v>0</v>
      </c>
      <c r="F14" s="461">
        <v>3</v>
      </c>
      <c r="G14" s="461">
        <v>5</v>
      </c>
      <c r="H14" s="464">
        <v>2</v>
      </c>
      <c r="I14" s="583">
        <v>4</v>
      </c>
      <c r="J14" s="466">
        <v>0</v>
      </c>
      <c r="K14" s="463">
        <v>5</v>
      </c>
      <c r="L14" s="461">
        <v>4</v>
      </c>
      <c r="M14" s="464">
        <v>1</v>
      </c>
      <c r="N14" s="461">
        <v>5</v>
      </c>
      <c r="O14" s="461">
        <v>4</v>
      </c>
      <c r="P14" s="461">
        <v>1</v>
      </c>
      <c r="Q14" s="463">
        <v>0</v>
      </c>
      <c r="R14" s="461">
        <v>0</v>
      </c>
      <c r="S14" s="464">
        <v>0</v>
      </c>
      <c r="T14" s="466">
        <v>0</v>
      </c>
      <c r="U14" s="461">
        <v>0</v>
      </c>
      <c r="V14" s="461">
        <v>0</v>
      </c>
      <c r="W14" s="461">
        <v>0</v>
      </c>
      <c r="X14" s="1550">
        <v>0</v>
      </c>
    </row>
    <row r="15" spans="1:24" ht="3.75" customHeight="1">
      <c r="A15" s="1582"/>
      <c r="B15" s="68"/>
      <c r="C15" s="576"/>
      <c r="D15" s="522"/>
      <c r="E15" s="523"/>
      <c r="F15" s="522"/>
      <c r="G15" s="522"/>
      <c r="H15" s="523"/>
      <c r="I15" s="2000"/>
      <c r="J15" s="565"/>
      <c r="K15" s="463"/>
      <c r="L15" s="522"/>
      <c r="M15" s="523"/>
      <c r="N15" s="461"/>
      <c r="O15" s="522"/>
      <c r="P15" s="522"/>
      <c r="Q15" s="463"/>
      <c r="R15" s="522"/>
      <c r="S15" s="523"/>
      <c r="T15" s="565"/>
      <c r="U15" s="461"/>
      <c r="V15" s="522"/>
      <c r="W15" s="522"/>
      <c r="X15" s="1555"/>
    </row>
    <row r="16" spans="1:24" ht="10.5" customHeight="1">
      <c r="A16" s="1582"/>
      <c r="B16" s="648" t="s">
        <v>102</v>
      </c>
      <c r="C16" s="469">
        <v>8</v>
      </c>
      <c r="D16" s="468">
        <v>8</v>
      </c>
      <c r="E16" s="470">
        <v>0</v>
      </c>
      <c r="F16" s="468">
        <v>2</v>
      </c>
      <c r="G16" s="468">
        <v>4</v>
      </c>
      <c r="H16" s="470">
        <v>2</v>
      </c>
      <c r="I16" s="728">
        <v>3</v>
      </c>
      <c r="J16" s="471">
        <v>0</v>
      </c>
      <c r="K16" s="469">
        <v>3</v>
      </c>
      <c r="L16" s="468">
        <v>2</v>
      </c>
      <c r="M16" s="468">
        <v>1</v>
      </c>
      <c r="N16" s="469">
        <v>3</v>
      </c>
      <c r="O16" s="468">
        <v>2</v>
      </c>
      <c r="P16" s="468">
        <v>1</v>
      </c>
      <c r="Q16" s="469">
        <v>0</v>
      </c>
      <c r="R16" s="468">
        <v>0</v>
      </c>
      <c r="S16" s="470">
        <v>0</v>
      </c>
      <c r="T16" s="470">
        <v>0</v>
      </c>
      <c r="U16" s="468">
        <v>0</v>
      </c>
      <c r="V16" s="468">
        <v>0</v>
      </c>
      <c r="W16" s="468">
        <v>0</v>
      </c>
      <c r="X16" s="1544">
        <v>0</v>
      </c>
    </row>
    <row r="17" spans="1:24" ht="10.5" customHeight="1">
      <c r="A17" s="1582"/>
      <c r="B17" s="648" t="s">
        <v>264</v>
      </c>
      <c r="C17" s="469">
        <v>2</v>
      </c>
      <c r="D17" s="468">
        <v>2</v>
      </c>
      <c r="E17" s="470">
        <v>0</v>
      </c>
      <c r="F17" s="468">
        <v>1</v>
      </c>
      <c r="G17" s="468">
        <v>1</v>
      </c>
      <c r="H17" s="470">
        <v>0</v>
      </c>
      <c r="I17" s="728">
        <v>1</v>
      </c>
      <c r="J17" s="471">
        <v>0</v>
      </c>
      <c r="K17" s="469">
        <v>2</v>
      </c>
      <c r="L17" s="468">
        <v>2</v>
      </c>
      <c r="M17" s="468">
        <v>0</v>
      </c>
      <c r="N17" s="469">
        <v>2</v>
      </c>
      <c r="O17" s="468">
        <v>2</v>
      </c>
      <c r="P17" s="468">
        <v>0</v>
      </c>
      <c r="Q17" s="469">
        <v>0</v>
      </c>
      <c r="R17" s="468">
        <v>0</v>
      </c>
      <c r="S17" s="470">
        <v>0</v>
      </c>
      <c r="T17" s="470">
        <v>0</v>
      </c>
      <c r="U17" s="468">
        <v>0</v>
      </c>
      <c r="V17" s="468">
        <v>0</v>
      </c>
      <c r="W17" s="468">
        <v>0</v>
      </c>
      <c r="X17" s="1544">
        <v>0</v>
      </c>
    </row>
    <row r="18" spans="1:24" ht="22.5" customHeight="1">
      <c r="A18" s="1582"/>
      <c r="B18" s="817" t="s">
        <v>239</v>
      </c>
      <c r="C18" s="469">
        <v>0</v>
      </c>
      <c r="D18" s="468">
        <v>0</v>
      </c>
      <c r="E18" s="470">
        <v>0</v>
      </c>
      <c r="F18" s="468">
        <v>0</v>
      </c>
      <c r="G18" s="468">
        <v>0</v>
      </c>
      <c r="H18" s="470">
        <v>0</v>
      </c>
      <c r="I18" s="728">
        <v>0</v>
      </c>
      <c r="J18" s="471">
        <v>0</v>
      </c>
      <c r="K18" s="469">
        <v>0</v>
      </c>
      <c r="L18" s="468">
        <v>0</v>
      </c>
      <c r="M18" s="468">
        <v>0</v>
      </c>
      <c r="N18" s="469">
        <v>0</v>
      </c>
      <c r="O18" s="468">
        <v>0</v>
      </c>
      <c r="P18" s="468">
        <v>0</v>
      </c>
      <c r="Q18" s="469">
        <v>0</v>
      </c>
      <c r="R18" s="468">
        <v>0</v>
      </c>
      <c r="S18" s="470">
        <v>0</v>
      </c>
      <c r="T18" s="470">
        <v>0</v>
      </c>
      <c r="U18" s="468">
        <v>0</v>
      </c>
      <c r="V18" s="468">
        <v>0</v>
      </c>
      <c r="W18" s="468">
        <v>0</v>
      </c>
      <c r="X18" s="1544">
        <v>0</v>
      </c>
    </row>
    <row r="19" spans="1:57" ht="3" customHeight="1">
      <c r="A19" s="1582"/>
      <c r="B19" s="525"/>
      <c r="C19" s="576"/>
      <c r="D19" s="522"/>
      <c r="E19" s="523"/>
      <c r="F19" s="522"/>
      <c r="G19" s="522"/>
      <c r="H19" s="523"/>
      <c r="I19" s="2000"/>
      <c r="J19" s="565"/>
      <c r="K19" s="463"/>
      <c r="L19" s="522"/>
      <c r="M19" s="523"/>
      <c r="N19" s="461"/>
      <c r="O19" s="522"/>
      <c r="P19" s="522"/>
      <c r="Q19" s="463"/>
      <c r="R19" s="522"/>
      <c r="S19" s="523"/>
      <c r="T19" s="565"/>
      <c r="U19" s="461"/>
      <c r="V19" s="522"/>
      <c r="W19" s="522"/>
      <c r="X19" s="1555"/>
      <c r="AI19" s="36"/>
      <c r="AJ19" s="36"/>
      <c r="AK19" s="31"/>
      <c r="AL19" s="78"/>
      <c r="AM19" s="31"/>
      <c r="AN19" s="31"/>
      <c r="AO19" s="31"/>
      <c r="AP19" s="64"/>
      <c r="AQ19" s="64"/>
      <c r="AR19" s="90"/>
      <c r="AS19" s="90"/>
      <c r="AT19" s="91"/>
      <c r="AU19" s="31"/>
      <c r="AV19" s="31"/>
      <c r="AW19" s="53"/>
      <c r="AX19" s="90"/>
      <c r="AY19" s="90"/>
      <c r="AZ19" s="91"/>
      <c r="BA19" s="88"/>
      <c r="BB19" s="31"/>
      <c r="BC19" s="16"/>
      <c r="BD19" s="17"/>
      <c r="BE19" s="16"/>
    </row>
    <row r="20" spans="1:57" s="54" customFormat="1" ht="10.5" customHeight="1">
      <c r="A20" s="1581" t="s">
        <v>55</v>
      </c>
      <c r="B20" s="84" t="s">
        <v>101</v>
      </c>
      <c r="C20" s="463">
        <v>66</v>
      </c>
      <c r="D20" s="461">
        <v>63</v>
      </c>
      <c r="E20" s="464">
        <v>3</v>
      </c>
      <c r="F20" s="461">
        <v>23</v>
      </c>
      <c r="G20" s="461">
        <v>18</v>
      </c>
      <c r="H20" s="464">
        <v>25</v>
      </c>
      <c r="I20" s="583">
        <v>25</v>
      </c>
      <c r="J20" s="466">
        <v>1</v>
      </c>
      <c r="K20" s="463">
        <v>34</v>
      </c>
      <c r="L20" s="461">
        <v>32</v>
      </c>
      <c r="M20" s="464">
        <v>2</v>
      </c>
      <c r="N20" s="461">
        <v>31</v>
      </c>
      <c r="O20" s="461">
        <v>29</v>
      </c>
      <c r="P20" s="461">
        <v>2</v>
      </c>
      <c r="Q20" s="463">
        <v>9</v>
      </c>
      <c r="R20" s="461">
        <v>7</v>
      </c>
      <c r="S20" s="464">
        <v>2</v>
      </c>
      <c r="T20" s="466">
        <v>9</v>
      </c>
      <c r="U20" s="461">
        <v>1</v>
      </c>
      <c r="V20" s="461">
        <v>1</v>
      </c>
      <c r="W20" s="461">
        <v>0</v>
      </c>
      <c r="X20" s="1550">
        <v>1</v>
      </c>
      <c r="AI20" s="36"/>
      <c r="AJ20" s="36"/>
      <c r="AK20" s="36"/>
      <c r="AL20" s="37"/>
      <c r="AM20" s="31"/>
      <c r="AN20" s="35"/>
      <c r="AO20" s="35"/>
      <c r="AP20" s="64"/>
      <c r="AQ20" s="64"/>
      <c r="AR20" s="36"/>
      <c r="AS20" s="36"/>
      <c r="AT20" s="37"/>
      <c r="AU20" s="36"/>
      <c r="AV20" s="36"/>
      <c r="AW20" s="37"/>
      <c r="AX20" s="36"/>
      <c r="AY20" s="36"/>
      <c r="AZ20" s="37"/>
      <c r="BA20" s="88"/>
      <c r="BB20" s="90"/>
      <c r="BC20" s="90"/>
      <c r="BD20" s="91"/>
      <c r="BE20" s="92"/>
    </row>
    <row r="21" spans="1:57" ht="3.75" customHeight="1">
      <c r="A21" s="1582"/>
      <c r="B21" s="68"/>
      <c r="C21" s="576"/>
      <c r="D21" s="522"/>
      <c r="E21" s="523"/>
      <c r="F21" s="522"/>
      <c r="G21" s="522"/>
      <c r="H21" s="523"/>
      <c r="I21" s="2000"/>
      <c r="J21" s="565"/>
      <c r="K21" s="463"/>
      <c r="L21" s="522"/>
      <c r="M21" s="523"/>
      <c r="N21" s="461"/>
      <c r="O21" s="522"/>
      <c r="P21" s="522"/>
      <c r="Q21" s="576"/>
      <c r="R21" s="522"/>
      <c r="S21" s="523"/>
      <c r="T21" s="565"/>
      <c r="U21" s="521"/>
      <c r="V21" s="522"/>
      <c r="W21" s="522"/>
      <c r="X21" s="1555"/>
      <c r="AI21" s="58"/>
      <c r="AJ21" s="88"/>
      <c r="AK21" s="88"/>
      <c r="AL21" s="93"/>
      <c r="AM21" s="36"/>
      <c r="AN21" s="92"/>
      <c r="AO21" s="92"/>
      <c r="AP21" s="64"/>
      <c r="AQ21" s="64"/>
      <c r="AR21" s="88"/>
      <c r="AS21" s="88"/>
      <c r="AT21" s="93"/>
      <c r="AU21" s="88"/>
      <c r="AV21" s="35"/>
      <c r="AW21" s="93"/>
      <c r="AX21" s="88"/>
      <c r="AY21" s="88"/>
      <c r="AZ21" s="93"/>
      <c r="BA21" s="88"/>
      <c r="BB21" s="88"/>
      <c r="BC21" s="88"/>
      <c r="BD21" s="93"/>
      <c r="BE21" s="92"/>
    </row>
    <row r="22" spans="1:57" ht="10.5" customHeight="1">
      <c r="A22" s="1582"/>
      <c r="B22" s="648" t="s">
        <v>102</v>
      </c>
      <c r="C22" s="469">
        <v>56</v>
      </c>
      <c r="D22" s="468">
        <v>55</v>
      </c>
      <c r="E22" s="470">
        <v>1</v>
      </c>
      <c r="F22" s="468">
        <v>20</v>
      </c>
      <c r="G22" s="468">
        <v>14</v>
      </c>
      <c r="H22" s="470">
        <v>22</v>
      </c>
      <c r="I22" s="728">
        <v>21</v>
      </c>
      <c r="J22" s="471">
        <v>1</v>
      </c>
      <c r="K22" s="469">
        <v>27</v>
      </c>
      <c r="L22" s="468">
        <v>26</v>
      </c>
      <c r="M22" s="468">
        <v>1</v>
      </c>
      <c r="N22" s="469">
        <v>24</v>
      </c>
      <c r="O22" s="468">
        <v>23</v>
      </c>
      <c r="P22" s="468">
        <v>1</v>
      </c>
      <c r="Q22" s="469">
        <v>7</v>
      </c>
      <c r="R22" s="468">
        <v>5</v>
      </c>
      <c r="S22" s="470">
        <v>2</v>
      </c>
      <c r="T22" s="470">
        <v>7</v>
      </c>
      <c r="U22" s="468">
        <v>1</v>
      </c>
      <c r="V22" s="468">
        <v>1</v>
      </c>
      <c r="W22" s="468">
        <v>0</v>
      </c>
      <c r="X22" s="1544">
        <v>1</v>
      </c>
      <c r="AI22" s="36"/>
      <c r="AJ22" s="88"/>
      <c r="AK22" s="88"/>
      <c r="AL22" s="93"/>
      <c r="AM22" s="88"/>
      <c r="AN22" s="88"/>
      <c r="AO22" s="88"/>
      <c r="AP22" s="64"/>
      <c r="AQ22" s="64"/>
      <c r="AR22" s="88"/>
      <c r="AS22" s="88"/>
      <c r="AT22" s="93"/>
      <c r="AU22" s="88"/>
      <c r="AV22" s="88"/>
      <c r="AW22" s="93"/>
      <c r="AX22" s="88"/>
      <c r="AY22" s="88"/>
      <c r="AZ22" s="93"/>
      <c r="BA22" s="88"/>
      <c r="BB22" s="88"/>
      <c r="BC22" s="88"/>
      <c r="BD22" s="93"/>
      <c r="BE22" s="92"/>
    </row>
    <row r="23" spans="1:57" ht="10.5" customHeight="1">
      <c r="A23" s="1582"/>
      <c r="B23" s="648" t="s">
        <v>264</v>
      </c>
      <c r="C23" s="469">
        <v>10</v>
      </c>
      <c r="D23" s="468">
        <v>8</v>
      </c>
      <c r="E23" s="470">
        <v>2</v>
      </c>
      <c r="F23" s="468">
        <v>3</v>
      </c>
      <c r="G23" s="468">
        <v>4</v>
      </c>
      <c r="H23" s="470">
        <v>3</v>
      </c>
      <c r="I23" s="728">
        <v>4</v>
      </c>
      <c r="J23" s="471">
        <v>0</v>
      </c>
      <c r="K23" s="469">
        <v>7</v>
      </c>
      <c r="L23" s="468">
        <v>6</v>
      </c>
      <c r="M23" s="468">
        <v>1</v>
      </c>
      <c r="N23" s="469">
        <v>7</v>
      </c>
      <c r="O23" s="468">
        <v>6</v>
      </c>
      <c r="P23" s="468">
        <v>1</v>
      </c>
      <c r="Q23" s="469">
        <v>2</v>
      </c>
      <c r="R23" s="468">
        <v>2</v>
      </c>
      <c r="S23" s="470">
        <v>0</v>
      </c>
      <c r="T23" s="470">
        <v>2</v>
      </c>
      <c r="U23" s="468">
        <v>0</v>
      </c>
      <c r="V23" s="468">
        <v>0</v>
      </c>
      <c r="W23" s="468">
        <v>0</v>
      </c>
      <c r="X23" s="1544">
        <v>0</v>
      </c>
      <c r="AI23" s="36"/>
      <c r="AJ23" s="36"/>
      <c r="AK23" s="36"/>
      <c r="AL23" s="37"/>
      <c r="AM23" s="36"/>
      <c r="AN23" s="36"/>
      <c r="AO23" s="36"/>
      <c r="AP23" s="65"/>
      <c r="AQ23" s="65"/>
      <c r="AR23" s="36"/>
      <c r="AS23" s="36"/>
      <c r="AT23" s="37"/>
      <c r="AU23" s="36"/>
      <c r="AV23" s="36"/>
      <c r="AW23" s="37"/>
      <c r="AX23" s="36"/>
      <c r="AY23" s="36"/>
      <c r="AZ23" s="37"/>
      <c r="BA23" s="89"/>
      <c r="BB23" s="36"/>
      <c r="BC23" s="36"/>
      <c r="BD23" s="37"/>
      <c r="BE23" s="92"/>
    </row>
    <row r="24" spans="1:57" ht="18" customHeight="1">
      <c r="A24" s="1582"/>
      <c r="B24" s="817" t="s">
        <v>239</v>
      </c>
      <c r="C24" s="469">
        <v>0</v>
      </c>
      <c r="D24" s="468">
        <v>0</v>
      </c>
      <c r="E24" s="470">
        <v>0</v>
      </c>
      <c r="F24" s="468">
        <v>0</v>
      </c>
      <c r="G24" s="468">
        <v>0</v>
      </c>
      <c r="H24" s="470">
        <v>0</v>
      </c>
      <c r="I24" s="728">
        <v>0</v>
      </c>
      <c r="J24" s="471">
        <v>0</v>
      </c>
      <c r="K24" s="469">
        <v>0</v>
      </c>
      <c r="L24" s="468">
        <v>0</v>
      </c>
      <c r="M24" s="468">
        <v>0</v>
      </c>
      <c r="N24" s="469">
        <v>0</v>
      </c>
      <c r="O24" s="468">
        <v>0</v>
      </c>
      <c r="P24" s="468">
        <v>0</v>
      </c>
      <c r="Q24" s="469">
        <v>0</v>
      </c>
      <c r="R24" s="468">
        <v>0</v>
      </c>
      <c r="S24" s="470">
        <v>0</v>
      </c>
      <c r="T24" s="470">
        <v>0</v>
      </c>
      <c r="U24" s="468">
        <v>0</v>
      </c>
      <c r="V24" s="468">
        <v>0</v>
      </c>
      <c r="W24" s="468">
        <v>0</v>
      </c>
      <c r="X24" s="1544">
        <v>0</v>
      </c>
      <c r="AI24" s="36"/>
      <c r="AJ24" s="36"/>
      <c r="AK24" s="36"/>
      <c r="AL24" s="37"/>
      <c r="AM24" s="36"/>
      <c r="AN24" s="36"/>
      <c r="AO24" s="36"/>
      <c r="AP24" s="65"/>
      <c r="AQ24" s="65"/>
      <c r="AR24" s="36"/>
      <c r="AS24" s="36"/>
      <c r="AT24" s="37"/>
      <c r="AU24" s="36"/>
      <c r="AV24" s="36"/>
      <c r="AW24" s="37"/>
      <c r="AX24" s="36"/>
      <c r="AY24" s="36"/>
      <c r="AZ24" s="37"/>
      <c r="BA24" s="89"/>
      <c r="BB24" s="36"/>
      <c r="BC24" s="36"/>
      <c r="BD24" s="37"/>
      <c r="BE24" s="92"/>
    </row>
    <row r="25" spans="1:24" ht="3.75" customHeight="1">
      <c r="A25" s="1582"/>
      <c r="B25" s="68"/>
      <c r="C25" s="576"/>
      <c r="D25" s="522"/>
      <c r="E25" s="523"/>
      <c r="F25" s="522"/>
      <c r="G25" s="522"/>
      <c r="H25" s="523"/>
      <c r="I25" s="2000"/>
      <c r="J25" s="565"/>
      <c r="K25" s="463"/>
      <c r="L25" s="522"/>
      <c r="M25" s="523"/>
      <c r="N25" s="461"/>
      <c r="O25" s="522"/>
      <c r="P25" s="522"/>
      <c r="Q25" s="463"/>
      <c r="R25" s="522"/>
      <c r="S25" s="523"/>
      <c r="T25" s="565"/>
      <c r="U25" s="461"/>
      <c r="V25" s="522"/>
      <c r="W25" s="522"/>
      <c r="X25" s="1555"/>
    </row>
    <row r="26" spans="1:24" s="54" customFormat="1" ht="10.5" customHeight="1">
      <c r="A26" s="1581" t="s">
        <v>56</v>
      </c>
      <c r="B26" s="84" t="s">
        <v>101</v>
      </c>
      <c r="C26" s="463">
        <v>0</v>
      </c>
      <c r="D26" s="461">
        <v>0</v>
      </c>
      <c r="E26" s="464">
        <v>0</v>
      </c>
      <c r="F26" s="461">
        <v>0</v>
      </c>
      <c r="G26" s="461">
        <v>0</v>
      </c>
      <c r="H26" s="464">
        <v>0</v>
      </c>
      <c r="I26" s="583">
        <v>0</v>
      </c>
      <c r="J26" s="466">
        <v>0</v>
      </c>
      <c r="K26" s="463">
        <v>0</v>
      </c>
      <c r="L26" s="461">
        <v>0</v>
      </c>
      <c r="M26" s="464">
        <v>0</v>
      </c>
      <c r="N26" s="461">
        <v>0</v>
      </c>
      <c r="O26" s="461">
        <v>0</v>
      </c>
      <c r="P26" s="461">
        <v>0</v>
      </c>
      <c r="Q26" s="463">
        <v>0</v>
      </c>
      <c r="R26" s="461">
        <v>0</v>
      </c>
      <c r="S26" s="464">
        <v>0</v>
      </c>
      <c r="T26" s="466">
        <v>0</v>
      </c>
      <c r="U26" s="461">
        <v>0</v>
      </c>
      <c r="V26" s="461">
        <v>0</v>
      </c>
      <c r="W26" s="461">
        <v>0</v>
      </c>
      <c r="X26" s="1550">
        <v>0</v>
      </c>
    </row>
    <row r="27" spans="1:24" s="63" customFormat="1" ht="3.75" customHeight="1">
      <c r="A27" s="1582"/>
      <c r="B27" s="68"/>
      <c r="C27" s="576"/>
      <c r="D27" s="522"/>
      <c r="E27" s="523"/>
      <c r="F27" s="564"/>
      <c r="G27" s="522"/>
      <c r="H27" s="523"/>
      <c r="I27" s="2000"/>
      <c r="J27" s="565"/>
      <c r="K27" s="576"/>
      <c r="L27" s="522"/>
      <c r="M27" s="523"/>
      <c r="N27" s="521"/>
      <c r="O27" s="522"/>
      <c r="P27" s="522"/>
      <c r="Q27" s="576"/>
      <c r="R27" s="522"/>
      <c r="S27" s="523"/>
      <c r="T27" s="565"/>
      <c r="U27" s="521"/>
      <c r="V27" s="522"/>
      <c r="W27" s="522"/>
      <c r="X27" s="1555"/>
    </row>
    <row r="28" spans="1:24" ht="10.5" customHeight="1">
      <c r="A28" s="1582"/>
      <c r="B28" s="648" t="s">
        <v>102</v>
      </c>
      <c r="C28" s="469">
        <v>0</v>
      </c>
      <c r="D28" s="468">
        <v>0</v>
      </c>
      <c r="E28" s="470">
        <v>0</v>
      </c>
      <c r="F28" s="468">
        <v>0</v>
      </c>
      <c r="G28" s="468">
        <v>0</v>
      </c>
      <c r="H28" s="470">
        <v>0</v>
      </c>
      <c r="I28" s="728">
        <v>0</v>
      </c>
      <c r="J28" s="471">
        <v>0</v>
      </c>
      <c r="K28" s="469">
        <v>0</v>
      </c>
      <c r="L28" s="468">
        <v>0</v>
      </c>
      <c r="M28" s="468">
        <v>0</v>
      </c>
      <c r="N28" s="469">
        <v>0</v>
      </c>
      <c r="O28" s="468">
        <v>0</v>
      </c>
      <c r="P28" s="468">
        <v>0</v>
      </c>
      <c r="Q28" s="469">
        <v>0</v>
      </c>
      <c r="R28" s="468">
        <v>0</v>
      </c>
      <c r="S28" s="470">
        <v>0</v>
      </c>
      <c r="T28" s="470">
        <v>0</v>
      </c>
      <c r="U28" s="468">
        <v>0</v>
      </c>
      <c r="V28" s="468">
        <v>0</v>
      </c>
      <c r="W28" s="468">
        <v>0</v>
      </c>
      <c r="X28" s="1544">
        <v>0</v>
      </c>
    </row>
    <row r="29" spans="1:24" s="63" customFormat="1" ht="10.5" customHeight="1">
      <c r="A29" s="1582"/>
      <c r="B29" s="648" t="s">
        <v>264</v>
      </c>
      <c r="C29" s="469">
        <v>0</v>
      </c>
      <c r="D29" s="468">
        <v>0</v>
      </c>
      <c r="E29" s="470">
        <v>0</v>
      </c>
      <c r="F29" s="468">
        <v>0</v>
      </c>
      <c r="G29" s="468">
        <v>0</v>
      </c>
      <c r="H29" s="470">
        <v>0</v>
      </c>
      <c r="I29" s="728">
        <v>0</v>
      </c>
      <c r="J29" s="471">
        <v>0</v>
      </c>
      <c r="K29" s="469">
        <v>0</v>
      </c>
      <c r="L29" s="468">
        <v>0</v>
      </c>
      <c r="M29" s="468">
        <v>0</v>
      </c>
      <c r="N29" s="469">
        <v>0</v>
      </c>
      <c r="O29" s="468">
        <v>0</v>
      </c>
      <c r="P29" s="468">
        <v>0</v>
      </c>
      <c r="Q29" s="469">
        <v>0</v>
      </c>
      <c r="R29" s="468">
        <v>0</v>
      </c>
      <c r="S29" s="470">
        <v>0</v>
      </c>
      <c r="T29" s="470">
        <v>0</v>
      </c>
      <c r="U29" s="468">
        <v>0</v>
      </c>
      <c r="V29" s="468">
        <v>0</v>
      </c>
      <c r="W29" s="468">
        <v>0</v>
      </c>
      <c r="X29" s="1544">
        <v>0</v>
      </c>
    </row>
    <row r="30" spans="1:27" ht="21.75" customHeight="1">
      <c r="A30" s="1582"/>
      <c r="B30" s="817" t="s">
        <v>239</v>
      </c>
      <c r="C30" s="469">
        <v>0</v>
      </c>
      <c r="D30" s="468">
        <v>0</v>
      </c>
      <c r="E30" s="470">
        <v>0</v>
      </c>
      <c r="F30" s="468">
        <v>0</v>
      </c>
      <c r="G30" s="468">
        <v>0</v>
      </c>
      <c r="H30" s="470">
        <v>0</v>
      </c>
      <c r="I30" s="728">
        <v>0</v>
      </c>
      <c r="J30" s="471">
        <v>0</v>
      </c>
      <c r="K30" s="469">
        <v>0</v>
      </c>
      <c r="L30" s="468">
        <v>0</v>
      </c>
      <c r="M30" s="468">
        <v>0</v>
      </c>
      <c r="N30" s="469">
        <v>0</v>
      </c>
      <c r="O30" s="468">
        <v>0</v>
      </c>
      <c r="P30" s="468">
        <v>0</v>
      </c>
      <c r="Q30" s="469">
        <v>0</v>
      </c>
      <c r="R30" s="468">
        <v>0</v>
      </c>
      <c r="S30" s="470">
        <v>0</v>
      </c>
      <c r="T30" s="470">
        <v>0</v>
      </c>
      <c r="U30" s="468">
        <v>0</v>
      </c>
      <c r="V30" s="468">
        <v>0</v>
      </c>
      <c r="W30" s="468">
        <v>0</v>
      </c>
      <c r="X30" s="1544">
        <v>0</v>
      </c>
      <c r="AA30" s="21" t="s">
        <v>46</v>
      </c>
    </row>
    <row r="31" spans="1:24" s="63" customFormat="1" ht="3.75" customHeight="1">
      <c r="A31" s="1582"/>
      <c r="B31" s="68"/>
      <c r="C31" s="576"/>
      <c r="D31" s="522"/>
      <c r="E31" s="523"/>
      <c r="F31" s="564"/>
      <c r="G31" s="522"/>
      <c r="H31" s="523"/>
      <c r="I31" s="2000"/>
      <c r="J31" s="565"/>
      <c r="K31" s="463"/>
      <c r="L31" s="522"/>
      <c r="M31" s="523"/>
      <c r="N31" s="461"/>
      <c r="O31" s="522"/>
      <c r="P31" s="522"/>
      <c r="Q31" s="463"/>
      <c r="R31" s="522"/>
      <c r="S31" s="523"/>
      <c r="T31" s="565"/>
      <c r="U31" s="461"/>
      <c r="V31" s="522"/>
      <c r="W31" s="522"/>
      <c r="X31" s="1555"/>
    </row>
    <row r="32" spans="1:24" s="251" customFormat="1" ht="10.5" customHeight="1">
      <c r="A32" s="1583" t="s">
        <v>57</v>
      </c>
      <c r="B32" s="526" t="s">
        <v>101</v>
      </c>
      <c r="C32" s="583">
        <v>40</v>
      </c>
      <c r="D32" s="527">
        <v>37</v>
      </c>
      <c r="E32" s="598">
        <v>3</v>
      </c>
      <c r="F32" s="583">
        <v>13</v>
      </c>
      <c r="G32" s="527">
        <v>14</v>
      </c>
      <c r="H32" s="598">
        <v>13</v>
      </c>
      <c r="I32" s="583">
        <v>15</v>
      </c>
      <c r="J32" s="595">
        <v>1</v>
      </c>
      <c r="K32" s="583">
        <v>9</v>
      </c>
      <c r="L32" s="527">
        <v>9</v>
      </c>
      <c r="M32" s="598">
        <v>0</v>
      </c>
      <c r="N32" s="527">
        <v>6</v>
      </c>
      <c r="O32" s="527">
        <v>6</v>
      </c>
      <c r="P32" s="527">
        <v>0</v>
      </c>
      <c r="Q32" s="583">
        <v>0</v>
      </c>
      <c r="R32" s="527">
        <v>0</v>
      </c>
      <c r="S32" s="598">
        <v>0</v>
      </c>
      <c r="T32" s="595">
        <v>0</v>
      </c>
      <c r="U32" s="527">
        <v>0</v>
      </c>
      <c r="V32" s="527">
        <v>0</v>
      </c>
      <c r="W32" s="527">
        <v>0</v>
      </c>
      <c r="X32" s="1584">
        <v>0</v>
      </c>
    </row>
    <row r="33" spans="1:24" s="63" customFormat="1" ht="3.75" customHeight="1">
      <c r="A33" s="1582"/>
      <c r="B33" s="68"/>
      <c r="C33" s="463"/>
      <c r="D33" s="522"/>
      <c r="E33" s="523"/>
      <c r="F33" s="564"/>
      <c r="G33" s="522"/>
      <c r="H33" s="523"/>
      <c r="I33" s="2000"/>
      <c r="J33" s="565"/>
      <c r="K33" s="463"/>
      <c r="L33" s="522"/>
      <c r="M33" s="523"/>
      <c r="N33" s="461"/>
      <c r="O33" s="522"/>
      <c r="P33" s="522"/>
      <c r="Q33" s="463"/>
      <c r="R33" s="522"/>
      <c r="S33" s="523"/>
      <c r="T33" s="565"/>
      <c r="U33" s="461"/>
      <c r="V33" s="522"/>
      <c r="W33" s="522"/>
      <c r="X33" s="1555"/>
    </row>
    <row r="34" spans="1:25" ht="10.5" customHeight="1">
      <c r="A34" s="1582"/>
      <c r="B34" s="648" t="s">
        <v>102</v>
      </c>
      <c r="C34" s="564">
        <v>27</v>
      </c>
      <c r="D34" s="468">
        <v>24</v>
      </c>
      <c r="E34" s="470">
        <v>3</v>
      </c>
      <c r="F34" s="468">
        <v>9</v>
      </c>
      <c r="G34" s="468">
        <v>8</v>
      </c>
      <c r="H34" s="470">
        <v>10</v>
      </c>
      <c r="I34" s="2001">
        <v>11</v>
      </c>
      <c r="J34" s="471">
        <v>0</v>
      </c>
      <c r="K34" s="469">
        <v>7</v>
      </c>
      <c r="L34" s="468">
        <v>7</v>
      </c>
      <c r="M34" s="468">
        <v>0</v>
      </c>
      <c r="N34" s="469">
        <v>4</v>
      </c>
      <c r="O34" s="468">
        <v>4</v>
      </c>
      <c r="P34" s="468">
        <v>0</v>
      </c>
      <c r="Q34" s="469">
        <v>0</v>
      </c>
      <c r="R34" s="468">
        <v>0</v>
      </c>
      <c r="S34" s="470">
        <v>0</v>
      </c>
      <c r="T34" s="470">
        <v>0</v>
      </c>
      <c r="U34" s="468">
        <v>0</v>
      </c>
      <c r="V34" s="468">
        <v>0</v>
      </c>
      <c r="W34" s="468">
        <v>0</v>
      </c>
      <c r="X34" s="1544">
        <v>0</v>
      </c>
      <c r="Y34" s="36"/>
    </row>
    <row r="35" spans="1:25" s="63" customFormat="1" ht="10.5" customHeight="1">
      <c r="A35" s="1582"/>
      <c r="B35" s="648" t="s">
        <v>264</v>
      </c>
      <c r="C35" s="564">
        <v>13</v>
      </c>
      <c r="D35" s="468">
        <v>13</v>
      </c>
      <c r="E35" s="470">
        <v>0</v>
      </c>
      <c r="F35" s="468">
        <v>4</v>
      </c>
      <c r="G35" s="468">
        <v>6</v>
      </c>
      <c r="H35" s="470">
        <v>3</v>
      </c>
      <c r="I35" s="2001">
        <v>4</v>
      </c>
      <c r="J35" s="471">
        <v>1</v>
      </c>
      <c r="K35" s="469">
        <v>2</v>
      </c>
      <c r="L35" s="468">
        <v>2</v>
      </c>
      <c r="M35" s="468">
        <v>0</v>
      </c>
      <c r="N35" s="469">
        <v>2</v>
      </c>
      <c r="O35" s="468">
        <v>2</v>
      </c>
      <c r="P35" s="468">
        <v>0</v>
      </c>
      <c r="Q35" s="469">
        <v>0</v>
      </c>
      <c r="R35" s="468">
        <v>0</v>
      </c>
      <c r="S35" s="470">
        <v>0</v>
      </c>
      <c r="T35" s="470">
        <v>0</v>
      </c>
      <c r="U35" s="468">
        <v>0</v>
      </c>
      <c r="V35" s="468">
        <v>0</v>
      </c>
      <c r="W35" s="468">
        <v>0</v>
      </c>
      <c r="X35" s="1544">
        <v>0</v>
      </c>
      <c r="Y35" s="106"/>
    </row>
    <row r="36" spans="1:25" ht="21.75" customHeight="1">
      <c r="A36" s="1582"/>
      <c r="B36" s="817" t="s">
        <v>239</v>
      </c>
      <c r="C36" s="564">
        <v>0</v>
      </c>
      <c r="D36" s="468">
        <v>0</v>
      </c>
      <c r="E36" s="470">
        <v>0</v>
      </c>
      <c r="F36" s="468">
        <v>0</v>
      </c>
      <c r="G36" s="468">
        <v>0</v>
      </c>
      <c r="H36" s="470">
        <v>0</v>
      </c>
      <c r="I36" s="2001">
        <v>0</v>
      </c>
      <c r="J36" s="471">
        <v>0</v>
      </c>
      <c r="K36" s="469">
        <v>0</v>
      </c>
      <c r="L36" s="468">
        <v>0</v>
      </c>
      <c r="M36" s="468">
        <v>0</v>
      </c>
      <c r="N36" s="469">
        <v>0</v>
      </c>
      <c r="O36" s="468">
        <v>0</v>
      </c>
      <c r="P36" s="468">
        <v>0</v>
      </c>
      <c r="Q36" s="469">
        <v>0</v>
      </c>
      <c r="R36" s="468">
        <v>0</v>
      </c>
      <c r="S36" s="470">
        <v>0</v>
      </c>
      <c r="T36" s="470">
        <v>0</v>
      </c>
      <c r="U36" s="468">
        <v>0</v>
      </c>
      <c r="V36" s="468">
        <v>0</v>
      </c>
      <c r="W36" s="468">
        <v>0</v>
      </c>
      <c r="X36" s="1544">
        <v>0</v>
      </c>
      <c r="Y36" s="36"/>
    </row>
    <row r="37" spans="1:24" s="63" customFormat="1" ht="3.75" customHeight="1">
      <c r="A37" s="1582"/>
      <c r="B37" s="68"/>
      <c r="C37" s="463" t="s">
        <v>46</v>
      </c>
      <c r="D37" s="522"/>
      <c r="E37" s="523"/>
      <c r="F37" s="564"/>
      <c r="G37" s="522"/>
      <c r="H37" s="523"/>
      <c r="I37" s="2000"/>
      <c r="J37" s="565"/>
      <c r="K37" s="463"/>
      <c r="L37" s="522"/>
      <c r="M37" s="523"/>
      <c r="N37" s="461"/>
      <c r="O37" s="522"/>
      <c r="P37" s="522"/>
      <c r="Q37" s="463"/>
      <c r="R37" s="522"/>
      <c r="S37" s="523"/>
      <c r="T37" s="565"/>
      <c r="U37" s="461"/>
      <c r="V37" s="522"/>
      <c r="W37" s="522"/>
      <c r="X37" s="1555"/>
    </row>
    <row r="38" spans="1:24" s="54" customFormat="1" ht="10.5" customHeight="1">
      <c r="A38" s="1552" t="s">
        <v>58</v>
      </c>
      <c r="B38" s="84" t="s">
        <v>101</v>
      </c>
      <c r="C38" s="463">
        <v>0</v>
      </c>
      <c r="D38" s="461">
        <v>0</v>
      </c>
      <c r="E38" s="464">
        <v>0</v>
      </c>
      <c r="F38" s="463">
        <v>0</v>
      </c>
      <c r="G38" s="461">
        <v>0</v>
      </c>
      <c r="H38" s="464">
        <v>0</v>
      </c>
      <c r="I38" s="583">
        <v>0</v>
      </c>
      <c r="J38" s="466">
        <v>0</v>
      </c>
      <c r="K38" s="463">
        <v>0</v>
      </c>
      <c r="L38" s="461">
        <v>0</v>
      </c>
      <c r="M38" s="464">
        <v>0</v>
      </c>
      <c r="N38" s="461">
        <v>0</v>
      </c>
      <c r="O38" s="461">
        <v>0</v>
      </c>
      <c r="P38" s="461">
        <v>0</v>
      </c>
      <c r="Q38" s="463">
        <v>0</v>
      </c>
      <c r="R38" s="461">
        <v>0</v>
      </c>
      <c r="S38" s="464">
        <v>0</v>
      </c>
      <c r="T38" s="466">
        <v>0</v>
      </c>
      <c r="U38" s="461">
        <v>0</v>
      </c>
      <c r="V38" s="461">
        <v>0</v>
      </c>
      <c r="W38" s="461">
        <v>0</v>
      </c>
      <c r="X38" s="1550">
        <v>0</v>
      </c>
    </row>
    <row r="39" spans="1:25" s="63" customFormat="1" ht="3.75" customHeight="1">
      <c r="A39" s="1542"/>
      <c r="B39" s="68"/>
      <c r="C39" s="576"/>
      <c r="D39" s="522"/>
      <c r="E39" s="523"/>
      <c r="F39" s="564"/>
      <c r="G39" s="522"/>
      <c r="H39" s="523"/>
      <c r="I39" s="2000"/>
      <c r="J39" s="565"/>
      <c r="K39" s="463"/>
      <c r="L39" s="522"/>
      <c r="M39" s="522"/>
      <c r="N39" s="463"/>
      <c r="O39" s="522"/>
      <c r="P39" s="522"/>
      <c r="Q39" s="463"/>
      <c r="R39" s="522"/>
      <c r="S39" s="523"/>
      <c r="T39" s="565"/>
      <c r="U39" s="461"/>
      <c r="V39" s="522"/>
      <c r="W39" s="522"/>
      <c r="X39" s="1555"/>
      <c r="Y39" s="106"/>
    </row>
    <row r="40" spans="1:25" ht="10.5" customHeight="1">
      <c r="A40" s="1542"/>
      <c r="B40" s="648" t="s">
        <v>102</v>
      </c>
      <c r="C40" s="469">
        <v>0</v>
      </c>
      <c r="D40" s="468">
        <v>0</v>
      </c>
      <c r="E40" s="470">
        <v>0</v>
      </c>
      <c r="F40" s="468">
        <v>0</v>
      </c>
      <c r="G40" s="468">
        <v>0</v>
      </c>
      <c r="H40" s="470">
        <v>0</v>
      </c>
      <c r="I40" s="728">
        <v>0</v>
      </c>
      <c r="J40" s="471">
        <v>0</v>
      </c>
      <c r="K40" s="469">
        <v>0</v>
      </c>
      <c r="L40" s="468">
        <v>0</v>
      </c>
      <c r="M40" s="468">
        <v>0</v>
      </c>
      <c r="N40" s="469">
        <v>0</v>
      </c>
      <c r="O40" s="468">
        <v>0</v>
      </c>
      <c r="P40" s="468">
        <v>0</v>
      </c>
      <c r="Q40" s="469">
        <v>0</v>
      </c>
      <c r="R40" s="468">
        <v>0</v>
      </c>
      <c r="S40" s="470">
        <v>0</v>
      </c>
      <c r="T40" s="470">
        <v>0</v>
      </c>
      <c r="U40" s="468">
        <v>0</v>
      </c>
      <c r="V40" s="468">
        <v>0</v>
      </c>
      <c r="W40" s="468">
        <v>0</v>
      </c>
      <c r="X40" s="1544">
        <v>0</v>
      </c>
      <c r="Y40" s="36"/>
    </row>
    <row r="41" spans="1:25" ht="10.5" customHeight="1">
      <c r="A41" s="1542"/>
      <c r="B41" s="648" t="s">
        <v>264</v>
      </c>
      <c r="C41" s="469">
        <v>0</v>
      </c>
      <c r="D41" s="468">
        <v>0</v>
      </c>
      <c r="E41" s="470">
        <v>0</v>
      </c>
      <c r="F41" s="468">
        <v>0</v>
      </c>
      <c r="G41" s="468">
        <v>0</v>
      </c>
      <c r="H41" s="470">
        <v>0</v>
      </c>
      <c r="I41" s="728">
        <v>0</v>
      </c>
      <c r="J41" s="471">
        <v>0</v>
      </c>
      <c r="K41" s="469">
        <v>0</v>
      </c>
      <c r="L41" s="468">
        <v>0</v>
      </c>
      <c r="M41" s="468">
        <v>0</v>
      </c>
      <c r="N41" s="469">
        <v>0</v>
      </c>
      <c r="O41" s="468">
        <v>0</v>
      </c>
      <c r="P41" s="468">
        <v>0</v>
      </c>
      <c r="Q41" s="469">
        <v>0</v>
      </c>
      <c r="R41" s="468">
        <v>0</v>
      </c>
      <c r="S41" s="470">
        <v>0</v>
      </c>
      <c r="T41" s="470">
        <v>0</v>
      </c>
      <c r="U41" s="468">
        <v>0</v>
      </c>
      <c r="V41" s="468">
        <v>0</v>
      </c>
      <c r="W41" s="468">
        <v>0</v>
      </c>
      <c r="X41" s="1544">
        <v>0</v>
      </c>
      <c r="Y41" s="36"/>
    </row>
    <row r="42" spans="1:25" ht="21.75" customHeight="1">
      <c r="A42" s="1563"/>
      <c r="B42" s="817" t="s">
        <v>239</v>
      </c>
      <c r="C42" s="469">
        <v>0</v>
      </c>
      <c r="D42" s="468">
        <v>0</v>
      </c>
      <c r="E42" s="470">
        <v>0</v>
      </c>
      <c r="F42" s="468">
        <v>0</v>
      </c>
      <c r="G42" s="468">
        <v>0</v>
      </c>
      <c r="H42" s="470">
        <v>0</v>
      </c>
      <c r="I42" s="728">
        <v>0</v>
      </c>
      <c r="J42" s="471">
        <v>0</v>
      </c>
      <c r="K42" s="469">
        <v>0</v>
      </c>
      <c r="L42" s="468">
        <v>0</v>
      </c>
      <c r="M42" s="468">
        <v>0</v>
      </c>
      <c r="N42" s="469">
        <v>0</v>
      </c>
      <c r="O42" s="468">
        <v>0</v>
      </c>
      <c r="P42" s="468">
        <v>0</v>
      </c>
      <c r="Q42" s="469">
        <v>0</v>
      </c>
      <c r="R42" s="468">
        <v>0</v>
      </c>
      <c r="S42" s="470">
        <v>0</v>
      </c>
      <c r="T42" s="470">
        <v>0</v>
      </c>
      <c r="U42" s="468">
        <v>0</v>
      </c>
      <c r="V42" s="468">
        <v>0</v>
      </c>
      <c r="W42" s="468">
        <v>0</v>
      </c>
      <c r="X42" s="1544">
        <v>0</v>
      </c>
      <c r="Y42" s="36"/>
    </row>
    <row r="43" spans="1:24" s="109" customFormat="1" ht="3" customHeight="1" thickBot="1">
      <c r="A43" s="1553"/>
      <c r="B43" s="1556"/>
      <c r="C43" s="1557"/>
      <c r="D43" s="1558"/>
      <c r="E43" s="1558"/>
      <c r="F43" s="1557"/>
      <c r="G43" s="1558"/>
      <c r="H43" s="1559"/>
      <c r="I43" s="2002"/>
      <c r="J43" s="1560"/>
      <c r="K43" s="1557"/>
      <c r="L43" s="1558"/>
      <c r="M43" s="1559"/>
      <c r="N43" s="1558"/>
      <c r="O43" s="1558"/>
      <c r="P43" s="1558"/>
      <c r="Q43" s="1557"/>
      <c r="R43" s="1558"/>
      <c r="S43" s="1558"/>
      <c r="T43" s="1560"/>
      <c r="U43" s="1558"/>
      <c r="V43" s="1558"/>
      <c r="W43" s="1558"/>
      <c r="X43" s="1561"/>
    </row>
    <row r="44" spans="1:24" ht="24.75" customHeight="1">
      <c r="A44" s="488" t="s">
        <v>46</v>
      </c>
      <c r="B44" s="63"/>
      <c r="C44" s="404"/>
      <c r="D44" s="404"/>
      <c r="E44" s="529"/>
      <c r="F44" s="404"/>
      <c r="G44" s="404"/>
      <c r="H44" s="404"/>
      <c r="I44" s="849"/>
      <c r="J44" s="404"/>
      <c r="K44" s="416"/>
      <c r="L44" s="404"/>
      <c r="M44" s="529"/>
      <c r="N44" s="404"/>
      <c r="O44" s="404"/>
      <c r="P44" s="529"/>
      <c r="Q44" s="404"/>
      <c r="R44" s="404"/>
      <c r="S44" s="529"/>
      <c r="T44" s="404"/>
      <c r="U44" s="404"/>
      <c r="V44" s="404"/>
      <c r="W44" s="529"/>
      <c r="X44" s="404"/>
    </row>
    <row r="45" spans="1:24" ht="24.75" customHeight="1">
      <c r="A45" s="488" t="s">
        <v>46</v>
      </c>
      <c r="B45" s="63"/>
      <c r="C45" s="404"/>
      <c r="D45" s="404"/>
      <c r="E45" s="529"/>
      <c r="F45" s="404"/>
      <c r="G45" s="404"/>
      <c r="H45" s="404"/>
      <c r="I45" s="849"/>
      <c r="J45" s="404"/>
      <c r="K45" s="530" t="s">
        <v>257</v>
      </c>
      <c r="L45" s="404"/>
      <c r="M45" s="529"/>
      <c r="N45" s="404"/>
      <c r="O45" s="404"/>
      <c r="P45" s="529"/>
      <c r="Q45" s="404"/>
      <c r="R45" s="404"/>
      <c r="S45" s="529"/>
      <c r="T45" s="404"/>
      <c r="U45" s="404"/>
      <c r="V45" s="404"/>
      <c r="W45" s="529"/>
      <c r="X45" s="404"/>
    </row>
    <row r="46" spans="1:24" ht="11.25">
      <c r="A46" s="488" t="s">
        <v>384</v>
      </c>
      <c r="B46" s="63"/>
      <c r="C46" s="404"/>
      <c r="D46" s="404"/>
      <c r="E46" s="529"/>
      <c r="F46" s="404"/>
      <c r="G46" s="404"/>
      <c r="H46" s="404"/>
      <c r="I46" s="849"/>
      <c r="J46" s="404"/>
      <c r="K46" s="404"/>
      <c r="L46" s="404"/>
      <c r="M46" s="529"/>
      <c r="N46" s="404"/>
      <c r="O46" s="404"/>
      <c r="P46" s="529"/>
      <c r="Q46" s="404"/>
      <c r="R46" s="404"/>
      <c r="S46" s="529"/>
      <c r="T46" s="404"/>
      <c r="U46" s="404"/>
      <c r="V46" s="404"/>
      <c r="W46" s="529"/>
      <c r="X46" s="20" t="str">
        <f>'A. Ausbildungsverh. Landwirt'!W3</f>
        <v>Mai 2007</v>
      </c>
    </row>
    <row r="47" spans="1:24" ht="12" customHeight="1" thickBot="1">
      <c r="A47" s="486"/>
      <c r="B47" s="486"/>
      <c r="C47" s="531"/>
      <c r="D47" s="531"/>
      <c r="E47" s="532"/>
      <c r="F47" s="531"/>
      <c r="G47" s="531"/>
      <c r="H47" s="531"/>
      <c r="I47" s="2003"/>
      <c r="J47" s="531"/>
      <c r="K47" s="531"/>
      <c r="L47" s="531"/>
      <c r="M47" s="532"/>
      <c r="N47" s="531"/>
      <c r="O47" s="531"/>
      <c r="P47" s="532"/>
      <c r="Q47" s="531"/>
      <c r="R47" s="531"/>
      <c r="S47" s="532"/>
      <c r="T47" s="531"/>
      <c r="U47" s="531"/>
      <c r="V47" s="531"/>
      <c r="W47" s="532"/>
      <c r="X47" s="531"/>
    </row>
    <row r="48" spans="1:24" ht="15" customHeight="1">
      <c r="A48" s="1524"/>
      <c r="B48" s="1525"/>
      <c r="C48" s="2671" t="str">
        <f>'A. Ausbildungsverh. Landwirt'!$B$8</f>
        <v>Auszubildende am 31.12.2006</v>
      </c>
      <c r="D48" s="2672"/>
      <c r="E48" s="2672"/>
      <c r="F48" s="2672"/>
      <c r="G48" s="2672"/>
      <c r="H48" s="2673"/>
      <c r="I48" s="2004" t="s">
        <v>1</v>
      </c>
      <c r="J48" s="1526" t="s">
        <v>2</v>
      </c>
      <c r="K48" s="2709" t="s">
        <v>203</v>
      </c>
      <c r="L48" s="2710"/>
      <c r="M48" s="2710"/>
      <c r="N48" s="2710"/>
      <c r="O48" s="2710"/>
      <c r="P48" s="2711"/>
      <c r="Q48" s="1527" t="s">
        <v>0</v>
      </c>
      <c r="R48" s="1528"/>
      <c r="S48" s="1529"/>
      <c r="T48" s="1528"/>
      <c r="U48" s="1528"/>
      <c r="V48" s="1528"/>
      <c r="W48" s="1529"/>
      <c r="X48" s="1531"/>
    </row>
    <row r="49" spans="1:24" ht="10.5" customHeight="1">
      <c r="A49" s="1532"/>
      <c r="B49" s="67"/>
      <c r="C49" s="534"/>
      <c r="D49" s="534"/>
      <c r="E49" s="535"/>
      <c r="F49" s="2699" t="s">
        <v>243</v>
      </c>
      <c r="G49" s="2700"/>
      <c r="H49" s="2701"/>
      <c r="I49" s="2005" t="s">
        <v>5</v>
      </c>
      <c r="J49" s="537" t="s">
        <v>6</v>
      </c>
      <c r="K49" s="534"/>
      <c r="L49" s="534"/>
      <c r="M49" s="538"/>
      <c r="N49" s="539" t="s">
        <v>3</v>
      </c>
      <c r="O49" s="540"/>
      <c r="P49" s="541"/>
      <c r="Q49" s="434"/>
      <c r="R49" s="434"/>
      <c r="S49" s="538"/>
      <c r="T49" s="434"/>
      <c r="U49" s="542" t="s">
        <v>4</v>
      </c>
      <c r="V49" s="536"/>
      <c r="W49" s="543"/>
      <c r="X49" s="1533"/>
    </row>
    <row r="50" spans="1:24" ht="10.5" customHeight="1">
      <c r="A50" s="1532"/>
      <c r="B50" s="25" t="s">
        <v>12</v>
      </c>
      <c r="C50" s="544"/>
      <c r="D50" s="544"/>
      <c r="E50" s="545"/>
      <c r="F50" s="2702"/>
      <c r="G50" s="2703"/>
      <c r="H50" s="2704"/>
      <c r="I50" s="2005" t="s">
        <v>12</v>
      </c>
      <c r="J50" s="537" t="s">
        <v>12</v>
      </c>
      <c r="K50" s="544"/>
      <c r="L50" s="544"/>
      <c r="M50" s="547"/>
      <c r="N50" s="539" t="s">
        <v>7</v>
      </c>
      <c r="O50" s="546"/>
      <c r="P50" s="548"/>
      <c r="Q50" s="537"/>
      <c r="R50" s="537"/>
      <c r="S50" s="547"/>
      <c r="T50" s="537" t="s">
        <v>8</v>
      </c>
      <c r="U50" s="549" t="s">
        <v>9</v>
      </c>
      <c r="V50" s="435"/>
      <c r="W50" s="550"/>
      <c r="X50" s="1534"/>
    </row>
    <row r="51" spans="1:24" ht="10.5" customHeight="1">
      <c r="A51" s="1535" t="s">
        <v>53</v>
      </c>
      <c r="B51" s="25" t="s">
        <v>76</v>
      </c>
      <c r="C51" s="410"/>
      <c r="D51" s="410"/>
      <c r="E51" s="551"/>
      <c r="F51" s="2705"/>
      <c r="G51" s="2706"/>
      <c r="H51" s="2707"/>
      <c r="I51" s="2005" t="s">
        <v>24</v>
      </c>
      <c r="J51" s="537" t="s">
        <v>24</v>
      </c>
      <c r="K51" s="410"/>
      <c r="L51" s="410"/>
      <c r="M51" s="552"/>
      <c r="N51" s="553"/>
      <c r="O51" s="435"/>
      <c r="P51" s="554"/>
      <c r="Q51" s="411"/>
      <c r="R51" s="411"/>
      <c r="S51" s="552"/>
      <c r="T51" s="537" t="s">
        <v>13</v>
      </c>
      <c r="U51" s="533"/>
      <c r="V51" s="533"/>
      <c r="W51" s="555"/>
      <c r="X51" s="1536" t="s">
        <v>8</v>
      </c>
    </row>
    <row r="52" spans="1:24" ht="10.5" customHeight="1">
      <c r="A52" s="1532"/>
      <c r="B52" s="25" t="s">
        <v>78</v>
      </c>
      <c r="C52" s="545" t="s">
        <v>23</v>
      </c>
      <c r="D52" s="544" t="s">
        <v>21</v>
      </c>
      <c r="E52" s="544" t="s">
        <v>22</v>
      </c>
      <c r="F52" s="556"/>
      <c r="G52" s="557"/>
      <c r="H52" s="557"/>
      <c r="I52" s="2005" t="s">
        <v>39</v>
      </c>
      <c r="J52" s="537" t="s">
        <v>39</v>
      </c>
      <c r="K52" s="547" t="s">
        <v>23</v>
      </c>
      <c r="L52" s="544" t="s">
        <v>21</v>
      </c>
      <c r="M52" s="544" t="s">
        <v>22</v>
      </c>
      <c r="N52" s="555" t="s">
        <v>23</v>
      </c>
      <c r="O52" s="558" t="s">
        <v>21</v>
      </c>
      <c r="P52" s="546" t="s">
        <v>22</v>
      </c>
      <c r="Q52" s="547" t="s">
        <v>23</v>
      </c>
      <c r="R52" s="537" t="s">
        <v>21</v>
      </c>
      <c r="S52" s="537" t="s">
        <v>22</v>
      </c>
      <c r="T52" s="537" t="s">
        <v>25</v>
      </c>
      <c r="U52" s="547" t="s">
        <v>23</v>
      </c>
      <c r="V52" s="537" t="s">
        <v>21</v>
      </c>
      <c r="W52" s="537" t="s">
        <v>22</v>
      </c>
      <c r="X52" s="1537" t="s">
        <v>13</v>
      </c>
    </row>
    <row r="53" spans="1:24" ht="10.5" customHeight="1">
      <c r="A53" s="1532"/>
      <c r="B53" s="67"/>
      <c r="C53" s="545" t="s">
        <v>35</v>
      </c>
      <c r="D53" s="544" t="s">
        <v>34</v>
      </c>
      <c r="E53" s="544" t="s">
        <v>34</v>
      </c>
      <c r="F53" s="537" t="s">
        <v>36</v>
      </c>
      <c r="G53" s="559" t="s">
        <v>37</v>
      </c>
      <c r="H53" s="559" t="s">
        <v>38</v>
      </c>
      <c r="I53" s="2005" t="s">
        <v>45</v>
      </c>
      <c r="J53" s="537" t="s">
        <v>45</v>
      </c>
      <c r="K53" s="547" t="s">
        <v>35</v>
      </c>
      <c r="L53" s="544" t="s">
        <v>34</v>
      </c>
      <c r="M53" s="544" t="s">
        <v>40</v>
      </c>
      <c r="N53" s="547" t="s">
        <v>35</v>
      </c>
      <c r="O53" s="558" t="s">
        <v>34</v>
      </c>
      <c r="P53" s="546" t="s">
        <v>40</v>
      </c>
      <c r="Q53" s="547" t="s">
        <v>35</v>
      </c>
      <c r="R53" s="537" t="s">
        <v>34</v>
      </c>
      <c r="S53" s="537" t="s">
        <v>40</v>
      </c>
      <c r="T53" s="537" t="s">
        <v>41</v>
      </c>
      <c r="U53" s="547" t="s">
        <v>35</v>
      </c>
      <c r="V53" s="537" t="s">
        <v>34</v>
      </c>
      <c r="W53" s="537" t="s">
        <v>40</v>
      </c>
      <c r="X53" s="1537" t="s">
        <v>25</v>
      </c>
    </row>
    <row r="54" spans="1:24" s="36" customFormat="1" ht="10.5" customHeight="1">
      <c r="A54" s="1538"/>
      <c r="B54" s="82"/>
      <c r="C54" s="551"/>
      <c r="D54" s="410"/>
      <c r="E54" s="410"/>
      <c r="F54" s="427"/>
      <c r="G54" s="417"/>
      <c r="H54" s="417"/>
      <c r="I54" s="2006"/>
      <c r="J54" s="411"/>
      <c r="K54" s="552"/>
      <c r="L54" s="410"/>
      <c r="M54" s="410"/>
      <c r="N54" s="584"/>
      <c r="O54" s="415"/>
      <c r="P54" s="540"/>
      <c r="Q54" s="552"/>
      <c r="R54" s="411"/>
      <c r="S54" s="411"/>
      <c r="T54" s="411"/>
      <c r="U54" s="552"/>
      <c r="V54" s="411"/>
      <c r="W54" s="411"/>
      <c r="X54" s="1537" t="s">
        <v>41</v>
      </c>
    </row>
    <row r="55" spans="1:25" ht="10.5" customHeight="1">
      <c r="A55" s="1562" t="s">
        <v>103</v>
      </c>
      <c r="B55" s="599" t="s">
        <v>101</v>
      </c>
      <c r="C55" s="2319">
        <v>0</v>
      </c>
      <c r="D55" s="2320">
        <v>0</v>
      </c>
      <c r="E55" s="2321">
        <v>0</v>
      </c>
      <c r="F55" s="2320">
        <v>0</v>
      </c>
      <c r="G55" s="2320">
        <v>0</v>
      </c>
      <c r="H55" s="2321">
        <v>0</v>
      </c>
      <c r="I55" s="2322">
        <v>0</v>
      </c>
      <c r="J55" s="2323">
        <v>0</v>
      </c>
      <c r="K55" s="2324">
        <v>0</v>
      </c>
      <c r="L55" s="2320">
        <v>0</v>
      </c>
      <c r="M55" s="2320">
        <v>0</v>
      </c>
      <c r="N55" s="2325">
        <v>0</v>
      </c>
      <c r="O55" s="2320">
        <v>0</v>
      </c>
      <c r="P55" s="2321">
        <v>0</v>
      </c>
      <c r="Q55" s="2324">
        <v>0</v>
      </c>
      <c r="R55" s="2320">
        <v>0</v>
      </c>
      <c r="S55" s="2321">
        <v>0</v>
      </c>
      <c r="T55" s="2321">
        <v>0</v>
      </c>
      <c r="U55" s="2324">
        <v>0</v>
      </c>
      <c r="V55" s="2320">
        <v>0</v>
      </c>
      <c r="W55" s="2321">
        <v>0</v>
      </c>
      <c r="X55" s="2326">
        <v>0</v>
      </c>
      <c r="Y55" s="36"/>
    </row>
    <row r="56" spans="1:25" ht="3" customHeight="1">
      <c r="A56" s="1542"/>
      <c r="B56" s="68"/>
      <c r="C56" s="2327"/>
      <c r="D56" s="2328"/>
      <c r="E56" s="2329"/>
      <c r="F56" s="2328"/>
      <c r="G56" s="2328"/>
      <c r="H56" s="2329"/>
      <c r="I56" s="2330"/>
      <c r="J56" s="2331"/>
      <c r="K56" s="2332"/>
      <c r="L56" s="2328"/>
      <c r="M56" s="2328"/>
      <c r="N56" s="2333"/>
      <c r="O56" s="2328"/>
      <c r="P56" s="2329"/>
      <c r="Q56" s="2332"/>
      <c r="R56" s="2328"/>
      <c r="S56" s="2329"/>
      <c r="T56" s="2329"/>
      <c r="U56" s="2332"/>
      <c r="V56" s="2328"/>
      <c r="W56" s="2329"/>
      <c r="X56" s="2334"/>
      <c r="Y56" s="36"/>
    </row>
    <row r="57" spans="1:25" ht="10.5" customHeight="1">
      <c r="A57" s="1542"/>
      <c r="B57" s="648" t="s">
        <v>102</v>
      </c>
      <c r="C57" s="2335">
        <v>0</v>
      </c>
      <c r="D57" s="2336">
        <v>0</v>
      </c>
      <c r="E57" s="2337">
        <v>0</v>
      </c>
      <c r="F57" s="2336">
        <v>0</v>
      </c>
      <c r="G57" s="2336">
        <v>0</v>
      </c>
      <c r="H57" s="2337">
        <v>0</v>
      </c>
      <c r="I57" s="2338">
        <v>0</v>
      </c>
      <c r="J57" s="2337">
        <v>0</v>
      </c>
      <c r="K57" s="2336">
        <v>0</v>
      </c>
      <c r="L57" s="2336">
        <v>0</v>
      </c>
      <c r="M57" s="2336">
        <v>0</v>
      </c>
      <c r="N57" s="2335">
        <v>0</v>
      </c>
      <c r="O57" s="2336">
        <v>0</v>
      </c>
      <c r="P57" s="2337">
        <v>0</v>
      </c>
      <c r="Q57" s="2336">
        <v>0</v>
      </c>
      <c r="R57" s="2336">
        <v>0</v>
      </c>
      <c r="S57" s="2337">
        <v>0</v>
      </c>
      <c r="T57" s="2337">
        <v>0</v>
      </c>
      <c r="U57" s="2336">
        <v>0</v>
      </c>
      <c r="V57" s="2336">
        <v>0</v>
      </c>
      <c r="W57" s="2336">
        <v>0</v>
      </c>
      <c r="X57" s="2339">
        <v>0</v>
      </c>
      <c r="Y57" s="36"/>
    </row>
    <row r="58" spans="1:25" ht="10.5" customHeight="1">
      <c r="A58" s="1542"/>
      <c r="B58" s="648" t="s">
        <v>264</v>
      </c>
      <c r="C58" s="2335">
        <v>0</v>
      </c>
      <c r="D58" s="2336">
        <v>0</v>
      </c>
      <c r="E58" s="2337">
        <v>0</v>
      </c>
      <c r="F58" s="2336">
        <v>0</v>
      </c>
      <c r="G58" s="2336">
        <v>0</v>
      </c>
      <c r="H58" s="2337">
        <v>0</v>
      </c>
      <c r="I58" s="2338">
        <v>0</v>
      </c>
      <c r="J58" s="2337">
        <v>0</v>
      </c>
      <c r="K58" s="2336">
        <v>0</v>
      </c>
      <c r="L58" s="2336">
        <v>0</v>
      </c>
      <c r="M58" s="2336">
        <v>0</v>
      </c>
      <c r="N58" s="2335">
        <v>0</v>
      </c>
      <c r="O58" s="2336">
        <v>0</v>
      </c>
      <c r="P58" s="2337">
        <v>0</v>
      </c>
      <c r="Q58" s="2336">
        <v>0</v>
      </c>
      <c r="R58" s="2336">
        <v>0</v>
      </c>
      <c r="S58" s="2337">
        <v>0</v>
      </c>
      <c r="T58" s="2337">
        <v>0</v>
      </c>
      <c r="U58" s="2336">
        <v>0</v>
      </c>
      <c r="V58" s="2336">
        <v>0</v>
      </c>
      <c r="W58" s="2336">
        <v>0</v>
      </c>
      <c r="X58" s="2339">
        <v>0</v>
      </c>
      <c r="Y58" s="36"/>
    </row>
    <row r="59" spans="1:25" ht="21.75" customHeight="1">
      <c r="A59" s="1542"/>
      <c r="B59" s="817" t="s">
        <v>239</v>
      </c>
      <c r="C59" s="2335">
        <v>0</v>
      </c>
      <c r="D59" s="2336">
        <v>0</v>
      </c>
      <c r="E59" s="2337">
        <v>0</v>
      </c>
      <c r="F59" s="2336">
        <v>0</v>
      </c>
      <c r="G59" s="2336">
        <v>0</v>
      </c>
      <c r="H59" s="2337">
        <v>0</v>
      </c>
      <c r="I59" s="2338">
        <v>0</v>
      </c>
      <c r="J59" s="2337">
        <v>0</v>
      </c>
      <c r="K59" s="2336">
        <v>0</v>
      </c>
      <c r="L59" s="2336">
        <v>0</v>
      </c>
      <c r="M59" s="2336">
        <v>0</v>
      </c>
      <c r="N59" s="2335">
        <v>0</v>
      </c>
      <c r="O59" s="2336">
        <v>0</v>
      </c>
      <c r="P59" s="2337">
        <v>0</v>
      </c>
      <c r="Q59" s="2336">
        <v>0</v>
      </c>
      <c r="R59" s="2336">
        <v>0</v>
      </c>
      <c r="S59" s="2337">
        <v>0</v>
      </c>
      <c r="T59" s="2337">
        <v>0</v>
      </c>
      <c r="U59" s="2336">
        <v>0</v>
      </c>
      <c r="V59" s="2336">
        <v>0</v>
      </c>
      <c r="W59" s="2336">
        <v>0</v>
      </c>
      <c r="X59" s="2339">
        <v>0</v>
      </c>
      <c r="Y59" s="36"/>
    </row>
    <row r="60" spans="1:25" ht="3" customHeight="1">
      <c r="A60" s="1542"/>
      <c r="B60" s="68"/>
      <c r="C60" s="2333"/>
      <c r="D60" s="2328"/>
      <c r="E60" s="2329"/>
      <c r="F60" s="2328"/>
      <c r="G60" s="2328"/>
      <c r="H60" s="2329"/>
      <c r="I60" s="2330"/>
      <c r="J60" s="2331"/>
      <c r="K60" s="2332"/>
      <c r="L60" s="2328"/>
      <c r="M60" s="2328"/>
      <c r="N60" s="2333"/>
      <c r="O60" s="2328"/>
      <c r="P60" s="2329"/>
      <c r="Q60" s="2332"/>
      <c r="R60" s="2328"/>
      <c r="S60" s="2329"/>
      <c r="T60" s="2329"/>
      <c r="U60" s="2332"/>
      <c r="V60" s="2328"/>
      <c r="W60" s="2328"/>
      <c r="X60" s="2340"/>
      <c r="Y60" s="36"/>
    </row>
    <row r="61" spans="1:25" s="54" customFormat="1" ht="10.5" customHeight="1">
      <c r="A61" s="1552" t="s">
        <v>60</v>
      </c>
      <c r="B61" s="84" t="s">
        <v>101</v>
      </c>
      <c r="C61" s="2333">
        <v>6</v>
      </c>
      <c r="D61" s="2332">
        <v>6</v>
      </c>
      <c r="E61" s="2341">
        <v>0</v>
      </c>
      <c r="F61" s="2332">
        <v>2</v>
      </c>
      <c r="G61" s="2332">
        <v>2</v>
      </c>
      <c r="H61" s="2341">
        <v>2</v>
      </c>
      <c r="I61" s="2342">
        <v>2</v>
      </c>
      <c r="J61" s="2343">
        <v>0</v>
      </c>
      <c r="K61" s="2332">
        <v>2</v>
      </c>
      <c r="L61" s="2332">
        <v>2</v>
      </c>
      <c r="M61" s="2341">
        <v>0</v>
      </c>
      <c r="N61" s="2332">
        <v>1</v>
      </c>
      <c r="O61" s="2332">
        <v>1</v>
      </c>
      <c r="P61" s="2341">
        <v>0</v>
      </c>
      <c r="Q61" s="2332">
        <v>0</v>
      </c>
      <c r="R61" s="2332">
        <v>0</v>
      </c>
      <c r="S61" s="2341">
        <v>0</v>
      </c>
      <c r="T61" s="2341">
        <v>0</v>
      </c>
      <c r="U61" s="2332">
        <v>0</v>
      </c>
      <c r="V61" s="2332">
        <v>0</v>
      </c>
      <c r="W61" s="2332">
        <v>0</v>
      </c>
      <c r="X61" s="2344">
        <v>0</v>
      </c>
      <c r="Y61" s="37"/>
    </row>
    <row r="62" spans="1:25" ht="3" customHeight="1">
      <c r="A62" s="1542"/>
      <c r="B62" s="68"/>
      <c r="C62" s="2327"/>
      <c r="D62" s="2328"/>
      <c r="E62" s="2329"/>
      <c r="F62" s="2328"/>
      <c r="G62" s="2328"/>
      <c r="H62" s="2329"/>
      <c r="I62" s="2330"/>
      <c r="J62" s="2331"/>
      <c r="K62" s="2345"/>
      <c r="L62" s="2328"/>
      <c r="M62" s="2328"/>
      <c r="N62" s="2327"/>
      <c r="O62" s="2328"/>
      <c r="P62" s="2329"/>
      <c r="Q62" s="2345"/>
      <c r="R62" s="2328"/>
      <c r="S62" s="2329"/>
      <c r="T62" s="2329"/>
      <c r="U62" s="2345"/>
      <c r="V62" s="2328"/>
      <c r="W62" s="2328"/>
      <c r="X62" s="2340"/>
      <c r="Y62" s="36"/>
    </row>
    <row r="63" spans="1:25" ht="10.5" customHeight="1">
      <c r="A63" s="1542"/>
      <c r="B63" s="648" t="s">
        <v>102</v>
      </c>
      <c r="C63" s="2335">
        <v>6</v>
      </c>
      <c r="D63" s="2336">
        <v>6</v>
      </c>
      <c r="E63" s="2337">
        <v>0</v>
      </c>
      <c r="F63" s="2336">
        <v>2</v>
      </c>
      <c r="G63" s="2336">
        <v>2</v>
      </c>
      <c r="H63" s="2337">
        <v>2</v>
      </c>
      <c r="I63" s="2346">
        <v>2</v>
      </c>
      <c r="J63" s="2347">
        <v>0</v>
      </c>
      <c r="K63" s="2336">
        <v>2</v>
      </c>
      <c r="L63" s="2336">
        <v>2</v>
      </c>
      <c r="M63" s="2336">
        <v>0</v>
      </c>
      <c r="N63" s="2335">
        <v>1</v>
      </c>
      <c r="O63" s="2336">
        <v>1</v>
      </c>
      <c r="P63" s="2337">
        <v>0</v>
      </c>
      <c r="Q63" s="2336">
        <v>0</v>
      </c>
      <c r="R63" s="2336">
        <v>0</v>
      </c>
      <c r="S63" s="2337">
        <v>0</v>
      </c>
      <c r="T63" s="2337">
        <v>0</v>
      </c>
      <c r="U63" s="2336">
        <v>0</v>
      </c>
      <c r="V63" s="2336">
        <v>0</v>
      </c>
      <c r="W63" s="2336">
        <v>0</v>
      </c>
      <c r="X63" s="2339">
        <v>0</v>
      </c>
      <c r="Y63" s="36"/>
    </row>
    <row r="64" spans="1:25" ht="10.5" customHeight="1">
      <c r="A64" s="1542"/>
      <c r="B64" s="648" t="s">
        <v>264</v>
      </c>
      <c r="C64" s="2335">
        <v>0</v>
      </c>
      <c r="D64" s="2336">
        <v>0</v>
      </c>
      <c r="E64" s="2337">
        <v>0</v>
      </c>
      <c r="F64" s="2336">
        <v>0</v>
      </c>
      <c r="G64" s="2336">
        <v>0</v>
      </c>
      <c r="H64" s="2337">
        <v>0</v>
      </c>
      <c r="I64" s="2346">
        <v>0</v>
      </c>
      <c r="J64" s="2347">
        <v>0</v>
      </c>
      <c r="K64" s="2336">
        <v>0</v>
      </c>
      <c r="L64" s="2336">
        <v>0</v>
      </c>
      <c r="M64" s="2336">
        <v>0</v>
      </c>
      <c r="N64" s="2335">
        <v>0</v>
      </c>
      <c r="O64" s="2336">
        <v>0</v>
      </c>
      <c r="P64" s="2337">
        <v>0</v>
      </c>
      <c r="Q64" s="2336">
        <v>0</v>
      </c>
      <c r="R64" s="2336">
        <v>0</v>
      </c>
      <c r="S64" s="2337">
        <v>0</v>
      </c>
      <c r="T64" s="2337">
        <v>0</v>
      </c>
      <c r="U64" s="2336">
        <v>0</v>
      </c>
      <c r="V64" s="2336">
        <v>0</v>
      </c>
      <c r="W64" s="2336">
        <v>0</v>
      </c>
      <c r="X64" s="2339">
        <v>0</v>
      </c>
      <c r="Y64" s="36"/>
    </row>
    <row r="65" spans="1:25" ht="21.75" customHeight="1">
      <c r="A65" s="1542"/>
      <c r="B65" s="817" t="s">
        <v>239</v>
      </c>
      <c r="C65" s="2335">
        <v>0</v>
      </c>
      <c r="D65" s="2336">
        <v>0</v>
      </c>
      <c r="E65" s="2337">
        <v>0</v>
      </c>
      <c r="F65" s="2336">
        <v>0</v>
      </c>
      <c r="G65" s="2336">
        <v>0</v>
      </c>
      <c r="H65" s="2337">
        <v>0</v>
      </c>
      <c r="I65" s="2346">
        <v>0</v>
      </c>
      <c r="J65" s="2347">
        <v>0</v>
      </c>
      <c r="K65" s="2336">
        <v>0</v>
      </c>
      <c r="L65" s="2336">
        <v>0</v>
      </c>
      <c r="M65" s="2336">
        <v>0</v>
      </c>
      <c r="N65" s="2335">
        <v>0</v>
      </c>
      <c r="O65" s="2336">
        <v>0</v>
      </c>
      <c r="P65" s="2337">
        <v>0</v>
      </c>
      <c r="Q65" s="2336">
        <v>0</v>
      </c>
      <c r="R65" s="2336">
        <v>0</v>
      </c>
      <c r="S65" s="2337">
        <v>0</v>
      </c>
      <c r="T65" s="2337">
        <v>0</v>
      </c>
      <c r="U65" s="2336">
        <v>0</v>
      </c>
      <c r="V65" s="2336">
        <v>0</v>
      </c>
      <c r="W65" s="2336">
        <v>0</v>
      </c>
      <c r="X65" s="2339">
        <v>0</v>
      </c>
      <c r="Y65" s="36"/>
    </row>
    <row r="66" spans="1:25" ht="3" customHeight="1">
      <c r="A66" s="1542"/>
      <c r="B66" s="68"/>
      <c r="C66" s="2333"/>
      <c r="D66" s="2328"/>
      <c r="E66" s="2329"/>
      <c r="F66" s="2328"/>
      <c r="G66" s="2328"/>
      <c r="H66" s="2329"/>
      <c r="I66" s="2330"/>
      <c r="J66" s="2331"/>
      <c r="K66" s="2332"/>
      <c r="L66" s="2328"/>
      <c r="M66" s="2328"/>
      <c r="N66" s="2333"/>
      <c r="O66" s="2328"/>
      <c r="P66" s="2329"/>
      <c r="Q66" s="2332"/>
      <c r="R66" s="2328"/>
      <c r="S66" s="2329"/>
      <c r="T66" s="2329"/>
      <c r="U66" s="2332" t="s">
        <v>46</v>
      </c>
      <c r="V66" s="2328"/>
      <c r="W66" s="2328"/>
      <c r="X66" s="2340"/>
      <c r="Y66" s="36"/>
    </row>
    <row r="67" spans="1:25" s="54" customFormat="1" ht="10.5" customHeight="1">
      <c r="A67" s="1552" t="s">
        <v>61</v>
      </c>
      <c r="B67" s="84" t="s">
        <v>101</v>
      </c>
      <c r="C67" s="2333">
        <v>26</v>
      </c>
      <c r="D67" s="2332">
        <v>25</v>
      </c>
      <c r="E67" s="2341">
        <v>1</v>
      </c>
      <c r="F67" s="2332">
        <v>6</v>
      </c>
      <c r="G67" s="2332">
        <v>15</v>
      </c>
      <c r="H67" s="2341">
        <v>5</v>
      </c>
      <c r="I67" s="2348">
        <v>6</v>
      </c>
      <c r="J67" s="2343">
        <v>0</v>
      </c>
      <c r="K67" s="2332">
        <v>16</v>
      </c>
      <c r="L67" s="2332">
        <v>15</v>
      </c>
      <c r="M67" s="2332">
        <v>1</v>
      </c>
      <c r="N67" s="2333">
        <v>12</v>
      </c>
      <c r="O67" s="2332">
        <v>11</v>
      </c>
      <c r="P67" s="2341">
        <v>1</v>
      </c>
      <c r="Q67" s="2332">
        <v>0</v>
      </c>
      <c r="R67" s="2332">
        <v>0</v>
      </c>
      <c r="S67" s="2341">
        <v>0</v>
      </c>
      <c r="T67" s="2341">
        <v>0</v>
      </c>
      <c r="U67" s="2332">
        <v>0</v>
      </c>
      <c r="V67" s="2332">
        <v>0</v>
      </c>
      <c r="W67" s="2332">
        <v>0</v>
      </c>
      <c r="X67" s="2344">
        <v>0</v>
      </c>
      <c r="Y67" s="37"/>
    </row>
    <row r="68" spans="1:24" ht="3" customHeight="1">
      <c r="A68" s="1542"/>
      <c r="B68" s="68"/>
      <c r="C68" s="2327"/>
      <c r="D68" s="2328"/>
      <c r="E68" s="2329"/>
      <c r="F68" s="2328"/>
      <c r="G68" s="2328"/>
      <c r="H68" s="2329"/>
      <c r="I68" s="2330"/>
      <c r="J68" s="2331"/>
      <c r="K68" s="2345"/>
      <c r="L68" s="2328"/>
      <c r="M68" s="2328"/>
      <c r="N68" s="2327"/>
      <c r="O68" s="2328"/>
      <c r="P68" s="2329"/>
      <c r="Q68" s="2345"/>
      <c r="R68" s="2328"/>
      <c r="S68" s="2329"/>
      <c r="T68" s="2329"/>
      <c r="U68" s="2345"/>
      <c r="V68" s="2328"/>
      <c r="W68" s="2328"/>
      <c r="X68" s="2340"/>
    </row>
    <row r="69" spans="1:24" ht="10.5" customHeight="1">
      <c r="A69" s="1542"/>
      <c r="B69" s="648" t="s">
        <v>102</v>
      </c>
      <c r="C69" s="2335">
        <v>5</v>
      </c>
      <c r="D69" s="2336">
        <v>4</v>
      </c>
      <c r="E69" s="2337">
        <v>1</v>
      </c>
      <c r="F69" s="2336">
        <v>1</v>
      </c>
      <c r="G69" s="2336">
        <v>2</v>
      </c>
      <c r="H69" s="2337">
        <v>2</v>
      </c>
      <c r="I69" s="2349">
        <v>1</v>
      </c>
      <c r="J69" s="2347">
        <v>0</v>
      </c>
      <c r="K69" s="2336">
        <v>2</v>
      </c>
      <c r="L69" s="2336">
        <v>2</v>
      </c>
      <c r="M69" s="2336">
        <v>0</v>
      </c>
      <c r="N69" s="2335">
        <v>1</v>
      </c>
      <c r="O69" s="2336">
        <v>1</v>
      </c>
      <c r="P69" s="2337">
        <v>0</v>
      </c>
      <c r="Q69" s="2336">
        <v>0</v>
      </c>
      <c r="R69" s="2336">
        <v>0</v>
      </c>
      <c r="S69" s="2337">
        <v>0</v>
      </c>
      <c r="T69" s="2337">
        <v>0</v>
      </c>
      <c r="U69" s="2336">
        <v>0</v>
      </c>
      <c r="V69" s="2336">
        <v>0</v>
      </c>
      <c r="W69" s="2336">
        <v>0</v>
      </c>
      <c r="X69" s="2339">
        <v>0</v>
      </c>
    </row>
    <row r="70" spans="1:24" ht="10.5" customHeight="1">
      <c r="A70" s="1542"/>
      <c r="B70" s="648" t="s">
        <v>264</v>
      </c>
      <c r="C70" s="2335">
        <v>8</v>
      </c>
      <c r="D70" s="2336">
        <v>8</v>
      </c>
      <c r="E70" s="2337">
        <v>0</v>
      </c>
      <c r="F70" s="2336">
        <v>3</v>
      </c>
      <c r="G70" s="2336">
        <v>3</v>
      </c>
      <c r="H70" s="2337">
        <v>2</v>
      </c>
      <c r="I70" s="2349">
        <v>3</v>
      </c>
      <c r="J70" s="2347">
        <v>0</v>
      </c>
      <c r="K70" s="2336">
        <v>2</v>
      </c>
      <c r="L70" s="2336">
        <v>1</v>
      </c>
      <c r="M70" s="2336">
        <v>1</v>
      </c>
      <c r="N70" s="2335">
        <v>1</v>
      </c>
      <c r="O70" s="2336">
        <v>0</v>
      </c>
      <c r="P70" s="2337">
        <v>1</v>
      </c>
      <c r="Q70" s="2336">
        <v>0</v>
      </c>
      <c r="R70" s="2336">
        <v>0</v>
      </c>
      <c r="S70" s="2337">
        <v>0</v>
      </c>
      <c r="T70" s="2337">
        <v>0</v>
      </c>
      <c r="U70" s="2336">
        <v>0</v>
      </c>
      <c r="V70" s="2336">
        <v>0</v>
      </c>
      <c r="W70" s="2336">
        <v>0</v>
      </c>
      <c r="X70" s="2339">
        <v>0</v>
      </c>
    </row>
    <row r="71" spans="1:24" ht="21.75" customHeight="1">
      <c r="A71" s="1542"/>
      <c r="B71" s="817" t="s">
        <v>239</v>
      </c>
      <c r="C71" s="2335">
        <v>13</v>
      </c>
      <c r="D71" s="2336">
        <v>13</v>
      </c>
      <c r="E71" s="2337">
        <v>0</v>
      </c>
      <c r="F71" s="2336">
        <v>2</v>
      </c>
      <c r="G71" s="2336">
        <v>10</v>
      </c>
      <c r="H71" s="2337">
        <v>1</v>
      </c>
      <c r="I71" s="2349">
        <v>2</v>
      </c>
      <c r="J71" s="2347">
        <v>0</v>
      </c>
      <c r="K71" s="2336">
        <v>12</v>
      </c>
      <c r="L71" s="2336">
        <v>12</v>
      </c>
      <c r="M71" s="2336">
        <v>0</v>
      </c>
      <c r="N71" s="2335">
        <v>10</v>
      </c>
      <c r="O71" s="2336">
        <v>10</v>
      </c>
      <c r="P71" s="2337">
        <v>0</v>
      </c>
      <c r="Q71" s="2336">
        <v>0</v>
      </c>
      <c r="R71" s="2336">
        <v>0</v>
      </c>
      <c r="S71" s="2337">
        <v>0</v>
      </c>
      <c r="T71" s="2337">
        <v>0</v>
      </c>
      <c r="U71" s="2336">
        <v>0</v>
      </c>
      <c r="V71" s="2336">
        <v>0</v>
      </c>
      <c r="W71" s="2336">
        <v>0</v>
      </c>
      <c r="X71" s="2339">
        <v>0</v>
      </c>
    </row>
    <row r="72" spans="1:24" ht="3" customHeight="1">
      <c r="A72" s="1542"/>
      <c r="B72" s="68"/>
      <c r="C72" s="2350"/>
      <c r="D72" s="2328"/>
      <c r="E72" s="2329"/>
      <c r="F72" s="2328"/>
      <c r="G72" s="2328"/>
      <c r="H72" s="2329"/>
      <c r="I72" s="2330"/>
      <c r="J72" s="2331"/>
      <c r="K72" s="2328"/>
      <c r="L72" s="2328"/>
      <c r="M72" s="2328"/>
      <c r="N72" s="2350"/>
      <c r="O72" s="2328"/>
      <c r="P72" s="2329"/>
      <c r="Q72" s="2328"/>
      <c r="R72" s="2328"/>
      <c r="S72" s="2329"/>
      <c r="T72" s="2329"/>
      <c r="U72" s="2328"/>
      <c r="V72" s="2328"/>
      <c r="W72" s="2328"/>
      <c r="X72" s="2340"/>
    </row>
    <row r="73" spans="1:24" s="54" customFormat="1" ht="10.5" customHeight="1">
      <c r="A73" s="1552" t="s">
        <v>62</v>
      </c>
      <c r="B73" s="84" t="s">
        <v>101</v>
      </c>
      <c r="C73" s="2333">
        <v>55</v>
      </c>
      <c r="D73" s="2332">
        <v>54</v>
      </c>
      <c r="E73" s="2341">
        <v>1</v>
      </c>
      <c r="F73" s="2332">
        <v>15</v>
      </c>
      <c r="G73" s="2332">
        <v>22</v>
      </c>
      <c r="H73" s="2341">
        <v>18</v>
      </c>
      <c r="I73" s="2348">
        <v>20</v>
      </c>
      <c r="J73" s="2343">
        <v>9</v>
      </c>
      <c r="K73" s="2332">
        <v>9</v>
      </c>
      <c r="L73" s="2332">
        <v>9</v>
      </c>
      <c r="M73" s="2332">
        <v>0</v>
      </c>
      <c r="N73" s="2333">
        <v>5</v>
      </c>
      <c r="O73" s="2332">
        <v>5</v>
      </c>
      <c r="P73" s="2341">
        <v>0</v>
      </c>
      <c r="Q73" s="2332">
        <v>1</v>
      </c>
      <c r="R73" s="2332">
        <v>1</v>
      </c>
      <c r="S73" s="2341">
        <v>0</v>
      </c>
      <c r="T73" s="2341">
        <v>1</v>
      </c>
      <c r="U73" s="2332">
        <v>0</v>
      </c>
      <c r="V73" s="2332">
        <v>0</v>
      </c>
      <c r="W73" s="2332">
        <v>0</v>
      </c>
      <c r="X73" s="2344">
        <v>0</v>
      </c>
    </row>
    <row r="74" spans="1:25" ht="3" customHeight="1">
      <c r="A74" s="1542"/>
      <c r="B74" s="68"/>
      <c r="C74" s="2327"/>
      <c r="D74" s="2328"/>
      <c r="E74" s="2329"/>
      <c r="F74" s="2328"/>
      <c r="G74" s="2328"/>
      <c r="H74" s="2329"/>
      <c r="I74" s="2330"/>
      <c r="J74" s="2331"/>
      <c r="K74" s="2345"/>
      <c r="L74" s="2328"/>
      <c r="M74" s="2328"/>
      <c r="N74" s="2327"/>
      <c r="O74" s="2328"/>
      <c r="P74" s="2329"/>
      <c r="Q74" s="2345"/>
      <c r="R74" s="2328"/>
      <c r="S74" s="2329"/>
      <c r="T74" s="2329"/>
      <c r="U74" s="2345"/>
      <c r="V74" s="2328"/>
      <c r="W74" s="2328"/>
      <c r="X74" s="2340"/>
      <c r="Y74" s="36"/>
    </row>
    <row r="75" spans="1:25" ht="10.5" customHeight="1">
      <c r="A75" s="1542"/>
      <c r="B75" s="648" t="s">
        <v>102</v>
      </c>
      <c r="C75" s="2335">
        <v>17</v>
      </c>
      <c r="D75" s="2336">
        <v>17</v>
      </c>
      <c r="E75" s="2337">
        <v>0</v>
      </c>
      <c r="F75" s="2336">
        <v>5</v>
      </c>
      <c r="G75" s="2336">
        <v>7</v>
      </c>
      <c r="H75" s="2337">
        <v>5</v>
      </c>
      <c r="I75" s="2349">
        <v>9</v>
      </c>
      <c r="J75" s="2347">
        <v>4</v>
      </c>
      <c r="K75" s="2336">
        <v>2</v>
      </c>
      <c r="L75" s="2336">
        <v>2</v>
      </c>
      <c r="M75" s="2336">
        <v>0</v>
      </c>
      <c r="N75" s="2335">
        <v>2</v>
      </c>
      <c r="O75" s="2336">
        <v>2</v>
      </c>
      <c r="P75" s="2337">
        <v>0</v>
      </c>
      <c r="Q75" s="2336">
        <v>0</v>
      </c>
      <c r="R75" s="2336">
        <v>0</v>
      </c>
      <c r="S75" s="2337">
        <v>0</v>
      </c>
      <c r="T75" s="2337">
        <v>0</v>
      </c>
      <c r="U75" s="2336">
        <v>0</v>
      </c>
      <c r="V75" s="2336">
        <v>0</v>
      </c>
      <c r="W75" s="2336">
        <v>0</v>
      </c>
      <c r="X75" s="2339">
        <v>0</v>
      </c>
      <c r="Y75" s="36"/>
    </row>
    <row r="76" spans="1:25" ht="12.75" customHeight="1">
      <c r="A76" s="1542"/>
      <c r="B76" s="648" t="s">
        <v>264</v>
      </c>
      <c r="C76" s="2335">
        <v>4</v>
      </c>
      <c r="D76" s="2336">
        <v>3</v>
      </c>
      <c r="E76" s="2337">
        <v>1</v>
      </c>
      <c r="F76" s="2336">
        <v>1</v>
      </c>
      <c r="G76" s="2336">
        <v>3</v>
      </c>
      <c r="H76" s="2337">
        <v>0</v>
      </c>
      <c r="I76" s="2349">
        <v>1</v>
      </c>
      <c r="J76" s="2347">
        <v>0</v>
      </c>
      <c r="K76" s="2336">
        <v>0</v>
      </c>
      <c r="L76" s="2336">
        <v>0</v>
      </c>
      <c r="M76" s="2336">
        <v>0</v>
      </c>
      <c r="N76" s="2335">
        <v>0</v>
      </c>
      <c r="O76" s="2336">
        <v>0</v>
      </c>
      <c r="P76" s="2337">
        <v>0</v>
      </c>
      <c r="Q76" s="2336">
        <v>0</v>
      </c>
      <c r="R76" s="2336">
        <v>0</v>
      </c>
      <c r="S76" s="2337">
        <v>0</v>
      </c>
      <c r="T76" s="2337">
        <v>0</v>
      </c>
      <c r="U76" s="2336">
        <v>0</v>
      </c>
      <c r="V76" s="2336">
        <v>0</v>
      </c>
      <c r="W76" s="2336">
        <v>0</v>
      </c>
      <c r="X76" s="2339">
        <v>0</v>
      </c>
      <c r="Y76" s="36"/>
    </row>
    <row r="77" spans="1:25" ht="21.75" customHeight="1">
      <c r="A77" s="1542"/>
      <c r="B77" s="817" t="s">
        <v>239</v>
      </c>
      <c r="C77" s="2335">
        <v>34</v>
      </c>
      <c r="D77" s="2336">
        <v>34</v>
      </c>
      <c r="E77" s="2337">
        <v>0</v>
      </c>
      <c r="F77" s="2336">
        <v>9</v>
      </c>
      <c r="G77" s="2336">
        <v>12</v>
      </c>
      <c r="H77" s="2337">
        <v>13</v>
      </c>
      <c r="I77" s="2349">
        <v>10</v>
      </c>
      <c r="J77" s="2347">
        <v>5</v>
      </c>
      <c r="K77" s="2336">
        <v>7</v>
      </c>
      <c r="L77" s="2336">
        <v>7</v>
      </c>
      <c r="M77" s="2336">
        <v>0</v>
      </c>
      <c r="N77" s="2335">
        <v>3</v>
      </c>
      <c r="O77" s="2336">
        <v>3</v>
      </c>
      <c r="P77" s="2337">
        <v>0</v>
      </c>
      <c r="Q77" s="2336">
        <v>1</v>
      </c>
      <c r="R77" s="2336">
        <v>1</v>
      </c>
      <c r="S77" s="2337">
        <v>0</v>
      </c>
      <c r="T77" s="2337">
        <v>1</v>
      </c>
      <c r="U77" s="2336">
        <v>0</v>
      </c>
      <c r="V77" s="2336">
        <v>0</v>
      </c>
      <c r="W77" s="2336">
        <v>0</v>
      </c>
      <c r="X77" s="2339">
        <v>0</v>
      </c>
      <c r="Y77" s="36"/>
    </row>
    <row r="78" spans="1:31" ht="10.5" customHeight="1">
      <c r="A78" s="1542"/>
      <c r="B78" s="68"/>
      <c r="C78" s="2350"/>
      <c r="D78" s="2328"/>
      <c r="E78" s="2329"/>
      <c r="F78" s="2328"/>
      <c r="G78" s="2328"/>
      <c r="H78" s="2329"/>
      <c r="I78" s="2330"/>
      <c r="J78" s="2331"/>
      <c r="K78" s="2328"/>
      <c r="L78" s="2328"/>
      <c r="M78" s="2328"/>
      <c r="N78" s="2350"/>
      <c r="O78" s="2328"/>
      <c r="P78" s="2329"/>
      <c r="Q78" s="2328"/>
      <c r="R78" s="2328"/>
      <c r="S78" s="2329"/>
      <c r="T78" s="2329"/>
      <c r="U78" s="2328"/>
      <c r="V78" s="2328"/>
      <c r="W78" s="2328"/>
      <c r="X78" s="2340"/>
      <c r="Y78" s="36"/>
      <c r="Z78" s="36"/>
      <c r="AA78" s="36"/>
      <c r="AB78" s="36"/>
      <c r="AC78" s="36"/>
      <c r="AD78" s="36"/>
      <c r="AE78" s="36"/>
    </row>
    <row r="79" spans="1:31" s="54" customFormat="1" ht="10.5" customHeight="1">
      <c r="A79" s="1552" t="s">
        <v>63</v>
      </c>
      <c r="B79" s="84" t="s">
        <v>101</v>
      </c>
      <c r="C79" s="2333">
        <v>25</v>
      </c>
      <c r="D79" s="2332">
        <v>25</v>
      </c>
      <c r="E79" s="2341">
        <v>0</v>
      </c>
      <c r="F79" s="2332">
        <v>10</v>
      </c>
      <c r="G79" s="2332">
        <v>9</v>
      </c>
      <c r="H79" s="2341">
        <v>6</v>
      </c>
      <c r="I79" s="2342">
        <v>12</v>
      </c>
      <c r="J79" s="2343">
        <v>1</v>
      </c>
      <c r="K79" s="2332">
        <v>12</v>
      </c>
      <c r="L79" s="2332">
        <v>12</v>
      </c>
      <c r="M79" s="2332">
        <v>0</v>
      </c>
      <c r="N79" s="2333">
        <v>7</v>
      </c>
      <c r="O79" s="2332">
        <v>7</v>
      </c>
      <c r="P79" s="2341">
        <v>0</v>
      </c>
      <c r="Q79" s="2332">
        <v>1</v>
      </c>
      <c r="R79" s="2332">
        <v>1</v>
      </c>
      <c r="S79" s="2341">
        <v>0</v>
      </c>
      <c r="T79" s="2341">
        <v>1</v>
      </c>
      <c r="U79" s="2332">
        <v>0</v>
      </c>
      <c r="V79" s="2332">
        <v>0</v>
      </c>
      <c r="W79" s="2332">
        <v>0</v>
      </c>
      <c r="X79" s="2344">
        <v>0</v>
      </c>
      <c r="Y79" s="461"/>
      <c r="Z79" s="461"/>
      <c r="AA79" s="461"/>
      <c r="AB79" s="461"/>
      <c r="AC79" s="461"/>
      <c r="AD79" s="461"/>
      <c r="AE79" s="461"/>
    </row>
    <row r="80" spans="1:31" ht="3" customHeight="1">
      <c r="A80" s="1542"/>
      <c r="B80" s="68"/>
      <c r="C80" s="2327"/>
      <c r="D80" s="2328"/>
      <c r="E80" s="2329"/>
      <c r="F80" s="2328"/>
      <c r="G80" s="2328"/>
      <c r="H80" s="2329"/>
      <c r="I80" s="2351"/>
      <c r="J80" s="2331"/>
      <c r="K80" s="2328"/>
      <c r="L80" s="2328"/>
      <c r="M80" s="2328"/>
      <c r="N80" s="2350"/>
      <c r="O80" s="2328"/>
      <c r="P80" s="2329"/>
      <c r="Q80" s="2328"/>
      <c r="R80" s="2345"/>
      <c r="S80" s="2329"/>
      <c r="T80" s="2329"/>
      <c r="U80" s="2328"/>
      <c r="V80" s="2328"/>
      <c r="W80" s="2328"/>
      <c r="X80" s="2352"/>
      <c r="Y80" s="522"/>
      <c r="Z80" s="522"/>
      <c r="AA80" s="522"/>
      <c r="AB80" s="521"/>
      <c r="AC80" s="522"/>
      <c r="AD80" s="522"/>
      <c r="AE80" s="522"/>
    </row>
    <row r="81" spans="1:31" ht="10.5" customHeight="1">
      <c r="A81" s="1542"/>
      <c r="B81" s="648" t="s">
        <v>102</v>
      </c>
      <c r="C81" s="2335">
        <v>25</v>
      </c>
      <c r="D81" s="2353">
        <v>25</v>
      </c>
      <c r="E81" s="2354">
        <v>0</v>
      </c>
      <c r="F81" s="2353">
        <v>10</v>
      </c>
      <c r="G81" s="2353">
        <v>9</v>
      </c>
      <c r="H81" s="2354">
        <v>6</v>
      </c>
      <c r="I81" s="2349">
        <v>12</v>
      </c>
      <c r="J81" s="2347">
        <v>1</v>
      </c>
      <c r="K81" s="2336">
        <v>12</v>
      </c>
      <c r="L81" s="2336">
        <v>12</v>
      </c>
      <c r="M81" s="2336">
        <v>0</v>
      </c>
      <c r="N81" s="2333">
        <v>7</v>
      </c>
      <c r="O81" s="2336">
        <v>7</v>
      </c>
      <c r="P81" s="2337">
        <v>0</v>
      </c>
      <c r="Q81" s="2336">
        <v>1</v>
      </c>
      <c r="R81" s="2336">
        <v>1</v>
      </c>
      <c r="S81" s="2337">
        <v>0</v>
      </c>
      <c r="T81" s="2337">
        <v>1</v>
      </c>
      <c r="U81" s="2336">
        <v>0</v>
      </c>
      <c r="V81" s="2336">
        <v>0</v>
      </c>
      <c r="W81" s="2336">
        <v>0</v>
      </c>
      <c r="X81" s="2339">
        <v>0</v>
      </c>
      <c r="Y81" s="468"/>
      <c r="Z81" s="468"/>
      <c r="AA81" s="468"/>
      <c r="AB81" s="468"/>
      <c r="AC81" s="468"/>
      <c r="AD81" s="468"/>
      <c r="AE81" s="468"/>
    </row>
    <row r="82" spans="1:31" ht="10.5" customHeight="1">
      <c r="A82" s="1542"/>
      <c r="B82" s="648" t="s">
        <v>264</v>
      </c>
      <c r="C82" s="2335">
        <v>0</v>
      </c>
      <c r="D82" s="2353">
        <v>0</v>
      </c>
      <c r="E82" s="2354">
        <v>0</v>
      </c>
      <c r="F82" s="2353">
        <v>0</v>
      </c>
      <c r="G82" s="2353">
        <v>0</v>
      </c>
      <c r="H82" s="2354">
        <v>0</v>
      </c>
      <c r="I82" s="2349">
        <v>0</v>
      </c>
      <c r="J82" s="2347">
        <v>0</v>
      </c>
      <c r="K82" s="2336">
        <v>0</v>
      </c>
      <c r="L82" s="2336">
        <v>0</v>
      </c>
      <c r="M82" s="2336">
        <v>0</v>
      </c>
      <c r="N82" s="2333">
        <v>0</v>
      </c>
      <c r="O82" s="2336">
        <v>0</v>
      </c>
      <c r="P82" s="2337">
        <v>0</v>
      </c>
      <c r="Q82" s="2336">
        <v>0</v>
      </c>
      <c r="R82" s="2336">
        <v>0</v>
      </c>
      <c r="S82" s="2337">
        <v>0</v>
      </c>
      <c r="T82" s="2337">
        <v>0</v>
      </c>
      <c r="U82" s="2336">
        <v>0</v>
      </c>
      <c r="V82" s="2336">
        <v>0</v>
      </c>
      <c r="W82" s="2336">
        <v>0</v>
      </c>
      <c r="X82" s="2339">
        <v>0</v>
      </c>
      <c r="Y82" s="468"/>
      <c r="Z82" s="468"/>
      <c r="AA82" s="468"/>
      <c r="AB82" s="468"/>
      <c r="AC82" s="468"/>
      <c r="AD82" s="468"/>
      <c r="AE82" s="468"/>
    </row>
    <row r="83" spans="1:31" ht="21.75" customHeight="1">
      <c r="A83" s="1563"/>
      <c r="B83" s="817" t="s">
        <v>239</v>
      </c>
      <c r="C83" s="2335">
        <v>0</v>
      </c>
      <c r="D83" s="2353">
        <v>0</v>
      </c>
      <c r="E83" s="2354">
        <v>0</v>
      </c>
      <c r="F83" s="2353">
        <v>0</v>
      </c>
      <c r="G83" s="2353">
        <v>0</v>
      </c>
      <c r="H83" s="2354">
        <v>0</v>
      </c>
      <c r="I83" s="2349">
        <v>0</v>
      </c>
      <c r="J83" s="2347">
        <v>0</v>
      </c>
      <c r="K83" s="2336">
        <v>0</v>
      </c>
      <c r="L83" s="2336">
        <v>0</v>
      </c>
      <c r="M83" s="2336">
        <v>0</v>
      </c>
      <c r="N83" s="2333">
        <v>0</v>
      </c>
      <c r="O83" s="2336">
        <v>0</v>
      </c>
      <c r="P83" s="2337">
        <v>0</v>
      </c>
      <c r="Q83" s="2336">
        <v>0</v>
      </c>
      <c r="R83" s="2336">
        <v>0</v>
      </c>
      <c r="S83" s="2337">
        <v>0</v>
      </c>
      <c r="T83" s="2337">
        <v>0</v>
      </c>
      <c r="U83" s="2336">
        <v>0</v>
      </c>
      <c r="V83" s="2336">
        <v>0</v>
      </c>
      <c r="W83" s="2336">
        <v>0</v>
      </c>
      <c r="X83" s="2339">
        <v>0</v>
      </c>
      <c r="Y83" s="468"/>
      <c r="Z83" s="468"/>
      <c r="AA83" s="468"/>
      <c r="AB83" s="468"/>
      <c r="AC83" s="468"/>
      <c r="AD83" s="468"/>
      <c r="AE83" s="468"/>
    </row>
    <row r="84" spans="1:24" s="109" customFormat="1" ht="3" customHeight="1" thickBot="1">
      <c r="A84" s="1553"/>
      <c r="B84" s="1556"/>
      <c r="C84" s="1557"/>
      <c r="D84" s="1558"/>
      <c r="E84" s="1558"/>
      <c r="F84" s="1557"/>
      <c r="G84" s="1558"/>
      <c r="H84" s="1559"/>
      <c r="I84" s="2002"/>
      <c r="J84" s="1560"/>
      <c r="K84" s="1558"/>
      <c r="L84" s="1558"/>
      <c r="M84" s="1558"/>
      <c r="N84" s="1557"/>
      <c r="O84" s="1558"/>
      <c r="P84" s="1559"/>
      <c r="Q84" s="1558"/>
      <c r="R84" s="1558"/>
      <c r="S84" s="1558"/>
      <c r="T84" s="1560"/>
      <c r="U84" s="1558"/>
      <c r="V84" s="1558"/>
      <c r="W84" s="1558"/>
      <c r="X84" s="1561"/>
    </row>
    <row r="85" spans="1:24" s="109" customFormat="1" ht="10.5" customHeight="1">
      <c r="A85" s="106"/>
      <c r="B85" s="15"/>
      <c r="C85" s="468"/>
      <c r="D85" s="468"/>
      <c r="E85" s="461"/>
      <c r="F85" s="468"/>
      <c r="G85" s="468"/>
      <c r="H85" s="468"/>
      <c r="I85" s="728"/>
      <c r="J85" s="522"/>
      <c r="K85" s="468"/>
      <c r="L85" s="468"/>
      <c r="M85" s="461"/>
      <c r="N85" s="468"/>
      <c r="O85" s="468"/>
      <c r="P85" s="461"/>
      <c r="Q85" s="468"/>
      <c r="R85" s="468"/>
      <c r="S85" s="461"/>
      <c r="T85" s="468"/>
      <c r="U85" s="468"/>
      <c r="V85" s="468"/>
      <c r="W85" s="461"/>
      <c r="X85" s="567" t="s">
        <v>46</v>
      </c>
    </row>
    <row r="86" spans="1:24" ht="10.5" customHeight="1">
      <c r="A86" s="488" t="s">
        <v>46</v>
      </c>
      <c r="B86" s="63"/>
      <c r="C86" s="404"/>
      <c r="D86" s="404"/>
      <c r="E86" s="568"/>
      <c r="F86" s="404"/>
      <c r="G86" s="404"/>
      <c r="H86" s="404"/>
      <c r="I86" s="849"/>
      <c r="J86" s="404"/>
      <c r="K86" s="530" t="s">
        <v>223</v>
      </c>
      <c r="L86" s="404"/>
      <c r="M86" s="568"/>
      <c r="N86" s="404"/>
      <c r="O86" s="404"/>
      <c r="P86" s="568"/>
      <c r="Q86" s="416"/>
      <c r="R86" s="416"/>
      <c r="S86" s="568"/>
      <c r="T86" s="416"/>
      <c r="U86" s="416"/>
      <c r="V86" s="416"/>
      <c r="W86" s="568"/>
      <c r="X86" s="416"/>
    </row>
    <row r="87" spans="1:24" ht="10.5" customHeight="1">
      <c r="A87" s="488" t="str">
        <f>$A$46</f>
        <v>noch: 6. Fischwirt</v>
      </c>
      <c r="B87" s="63"/>
      <c r="C87" s="404"/>
      <c r="D87" s="404"/>
      <c r="E87" s="568"/>
      <c r="F87" s="404"/>
      <c r="G87" s="404"/>
      <c r="H87" s="404"/>
      <c r="I87" s="849"/>
      <c r="J87" s="404"/>
      <c r="K87" s="404"/>
      <c r="L87" s="404"/>
      <c r="M87" s="568"/>
      <c r="N87" s="404"/>
      <c r="O87" s="404"/>
      <c r="P87" s="568"/>
      <c r="Q87" s="416"/>
      <c r="R87" s="416"/>
      <c r="S87" s="568"/>
      <c r="T87" s="416"/>
      <c r="U87" s="416"/>
      <c r="V87" s="416"/>
      <c r="W87" s="568"/>
      <c r="X87" s="20" t="str">
        <f>'A. Ausbildungsverh. Landwirt'!W3</f>
        <v>Mai 2007</v>
      </c>
    </row>
    <row r="88" spans="1:24" ht="10.5" customHeight="1">
      <c r="A88" s="488" t="s">
        <v>46</v>
      </c>
      <c r="B88" s="63"/>
      <c r="C88" s="404"/>
      <c r="D88" s="404"/>
      <c r="E88" s="568"/>
      <c r="F88" s="404"/>
      <c r="G88" s="404"/>
      <c r="H88" s="404"/>
      <c r="I88" s="849"/>
      <c r="J88" s="404"/>
      <c r="K88" s="404"/>
      <c r="L88" s="404"/>
      <c r="M88" s="568"/>
      <c r="N88" s="404"/>
      <c r="O88" s="404"/>
      <c r="P88" s="568"/>
      <c r="Q88" s="416"/>
      <c r="R88" s="416"/>
      <c r="S88" s="568"/>
      <c r="T88" s="416"/>
      <c r="U88" s="416"/>
      <c r="V88" s="416"/>
      <c r="W88" s="568"/>
      <c r="X88" s="416"/>
    </row>
    <row r="89" spans="1:24" ht="10.5" customHeight="1" thickBot="1">
      <c r="A89" s="63"/>
      <c r="B89" s="63"/>
      <c r="C89" s="567"/>
      <c r="D89" s="567"/>
      <c r="E89" s="461"/>
      <c r="F89" s="567"/>
      <c r="G89" s="567"/>
      <c r="H89" s="567"/>
      <c r="I89" s="2009"/>
      <c r="J89" s="567"/>
      <c r="K89" s="567"/>
      <c r="L89" s="567"/>
      <c r="M89" s="461"/>
      <c r="N89" s="567"/>
      <c r="O89" s="567"/>
      <c r="P89" s="461"/>
      <c r="Q89" s="567"/>
      <c r="R89" s="567"/>
      <c r="S89" s="461"/>
      <c r="T89" s="567"/>
      <c r="U89" s="567"/>
      <c r="V89" s="567"/>
      <c r="W89" s="569"/>
      <c r="X89" s="567"/>
    </row>
    <row r="90" spans="1:24" ht="15" customHeight="1">
      <c r="A90" s="1524"/>
      <c r="B90" s="1525"/>
      <c r="C90" s="2671" t="str">
        <f>'A. Ausbildungsverh. Landwirt'!$B$8</f>
        <v>Auszubildende am 31.12.2006</v>
      </c>
      <c r="D90" s="2672"/>
      <c r="E90" s="2672"/>
      <c r="F90" s="2672"/>
      <c r="G90" s="2672"/>
      <c r="H90" s="2673"/>
      <c r="I90" s="2004" t="s">
        <v>1</v>
      </c>
      <c r="J90" s="1526" t="s">
        <v>2</v>
      </c>
      <c r="K90" s="2709" t="s">
        <v>203</v>
      </c>
      <c r="L90" s="2710"/>
      <c r="M90" s="2710"/>
      <c r="N90" s="2710"/>
      <c r="O90" s="2710"/>
      <c r="P90" s="2711"/>
      <c r="Q90" s="1529" t="s">
        <v>0</v>
      </c>
      <c r="R90" s="1528"/>
      <c r="S90" s="1529"/>
      <c r="T90" s="1528"/>
      <c r="U90" s="1528"/>
      <c r="V90" s="1528"/>
      <c r="W90" s="1529"/>
      <c r="X90" s="1531"/>
    </row>
    <row r="91" spans="1:24" ht="10.5" customHeight="1">
      <c r="A91" s="1532"/>
      <c r="B91" s="67"/>
      <c r="C91" s="534"/>
      <c r="D91" s="534"/>
      <c r="E91" s="535"/>
      <c r="F91" s="2699" t="s">
        <v>243</v>
      </c>
      <c r="G91" s="2700"/>
      <c r="H91" s="2701"/>
      <c r="I91" s="2005" t="s">
        <v>5</v>
      </c>
      <c r="J91" s="537" t="s">
        <v>6</v>
      </c>
      <c r="K91" s="534"/>
      <c r="L91" s="534"/>
      <c r="M91" s="538"/>
      <c r="N91" s="542" t="s">
        <v>3</v>
      </c>
      <c r="O91" s="536"/>
      <c r="P91" s="570"/>
      <c r="Q91" s="520"/>
      <c r="R91" s="434"/>
      <c r="S91" s="538"/>
      <c r="T91" s="434"/>
      <c r="U91" s="542" t="s">
        <v>4</v>
      </c>
      <c r="V91" s="536"/>
      <c r="W91" s="543"/>
      <c r="X91" s="1533"/>
    </row>
    <row r="92" spans="1:24" ht="10.5" customHeight="1">
      <c r="A92" s="1532"/>
      <c r="B92" s="25" t="s">
        <v>12</v>
      </c>
      <c r="C92" s="544"/>
      <c r="D92" s="544"/>
      <c r="E92" s="545"/>
      <c r="F92" s="2702"/>
      <c r="G92" s="2703"/>
      <c r="H92" s="2704"/>
      <c r="I92" s="2005" t="s">
        <v>12</v>
      </c>
      <c r="J92" s="537" t="s">
        <v>12</v>
      </c>
      <c r="K92" s="544"/>
      <c r="L92" s="544"/>
      <c r="M92" s="547"/>
      <c r="N92" s="539" t="s">
        <v>7</v>
      </c>
      <c r="O92" s="546"/>
      <c r="P92" s="548"/>
      <c r="Q92" s="559"/>
      <c r="R92" s="537"/>
      <c r="S92" s="547"/>
      <c r="T92" s="537" t="s">
        <v>8</v>
      </c>
      <c r="U92" s="549" t="s">
        <v>9</v>
      </c>
      <c r="V92" s="435"/>
      <c r="W92" s="550"/>
      <c r="X92" s="1534"/>
    </row>
    <row r="93" spans="1:24" ht="10.5" customHeight="1">
      <c r="A93" s="1535" t="s">
        <v>53</v>
      </c>
      <c r="B93" s="25" t="s">
        <v>76</v>
      </c>
      <c r="C93" s="410"/>
      <c r="D93" s="410"/>
      <c r="E93" s="551"/>
      <c r="F93" s="2705"/>
      <c r="G93" s="2706"/>
      <c r="H93" s="2707"/>
      <c r="I93" s="2005" t="s">
        <v>24</v>
      </c>
      <c r="J93" s="537" t="s">
        <v>24</v>
      </c>
      <c r="K93" s="410"/>
      <c r="L93" s="410"/>
      <c r="M93" s="552"/>
      <c r="N93" s="553"/>
      <c r="O93" s="435"/>
      <c r="P93" s="554"/>
      <c r="Q93" s="571"/>
      <c r="R93" s="411"/>
      <c r="S93" s="552"/>
      <c r="T93" s="537" t="s">
        <v>13</v>
      </c>
      <c r="U93" s="533"/>
      <c r="V93" s="533"/>
      <c r="W93" s="555"/>
      <c r="X93" s="1536" t="s">
        <v>8</v>
      </c>
    </row>
    <row r="94" spans="1:24" ht="10.5" customHeight="1">
      <c r="A94" s="1532"/>
      <c r="B94" s="25" t="s">
        <v>78</v>
      </c>
      <c r="C94" s="545" t="s">
        <v>23</v>
      </c>
      <c r="D94" s="544" t="s">
        <v>21</v>
      </c>
      <c r="E94" s="544" t="s">
        <v>22</v>
      </c>
      <c r="F94" s="556"/>
      <c r="G94" s="557"/>
      <c r="H94" s="557"/>
      <c r="I94" s="2005" t="s">
        <v>39</v>
      </c>
      <c r="J94" s="537" t="s">
        <v>39</v>
      </c>
      <c r="K94" s="547" t="s">
        <v>23</v>
      </c>
      <c r="L94" s="544" t="s">
        <v>21</v>
      </c>
      <c r="M94" s="544" t="s">
        <v>22</v>
      </c>
      <c r="N94" s="533" t="s">
        <v>21</v>
      </c>
      <c r="O94" s="572" t="s">
        <v>22</v>
      </c>
      <c r="P94" s="555" t="s">
        <v>23</v>
      </c>
      <c r="Q94" s="547" t="s">
        <v>23</v>
      </c>
      <c r="R94" s="559" t="s">
        <v>21</v>
      </c>
      <c r="S94" s="537" t="s">
        <v>22</v>
      </c>
      <c r="T94" s="537" t="s">
        <v>25</v>
      </c>
      <c r="U94" s="547" t="s">
        <v>23</v>
      </c>
      <c r="V94" s="537" t="s">
        <v>21</v>
      </c>
      <c r="W94" s="537" t="s">
        <v>22</v>
      </c>
      <c r="X94" s="1537" t="s">
        <v>13</v>
      </c>
    </row>
    <row r="95" spans="1:24" ht="10.5" customHeight="1">
      <c r="A95" s="1532"/>
      <c r="B95" s="67"/>
      <c r="C95" s="545" t="s">
        <v>35</v>
      </c>
      <c r="D95" s="544" t="s">
        <v>34</v>
      </c>
      <c r="E95" s="544" t="s">
        <v>34</v>
      </c>
      <c r="F95" s="537" t="s">
        <v>36</v>
      </c>
      <c r="G95" s="559" t="s">
        <v>37</v>
      </c>
      <c r="H95" s="559" t="s">
        <v>38</v>
      </c>
      <c r="I95" s="2005" t="s">
        <v>45</v>
      </c>
      <c r="J95" s="537" t="s">
        <v>45</v>
      </c>
      <c r="K95" s="547" t="s">
        <v>35</v>
      </c>
      <c r="L95" s="544" t="s">
        <v>34</v>
      </c>
      <c r="M95" s="544" t="s">
        <v>40</v>
      </c>
      <c r="N95" s="537" t="s">
        <v>34</v>
      </c>
      <c r="O95" s="544" t="s">
        <v>40</v>
      </c>
      <c r="P95" s="547" t="s">
        <v>35</v>
      </c>
      <c r="Q95" s="547" t="s">
        <v>35</v>
      </c>
      <c r="R95" s="559" t="s">
        <v>34</v>
      </c>
      <c r="S95" s="537" t="s">
        <v>40</v>
      </c>
      <c r="T95" s="537" t="s">
        <v>41</v>
      </c>
      <c r="U95" s="547" t="s">
        <v>35</v>
      </c>
      <c r="V95" s="537" t="s">
        <v>34</v>
      </c>
      <c r="W95" s="537" t="s">
        <v>40</v>
      </c>
      <c r="X95" s="1537" t="s">
        <v>25</v>
      </c>
    </row>
    <row r="96" spans="1:24" ht="10.5" customHeight="1">
      <c r="A96" s="1538"/>
      <c r="B96" s="82"/>
      <c r="C96" s="551"/>
      <c r="D96" s="410"/>
      <c r="E96" s="410"/>
      <c r="F96" s="427"/>
      <c r="G96" s="417"/>
      <c r="H96" s="417"/>
      <c r="I96" s="2006"/>
      <c r="J96" s="411"/>
      <c r="K96" s="552"/>
      <c r="L96" s="410"/>
      <c r="M96" s="410"/>
      <c r="N96" s="427"/>
      <c r="O96" s="410"/>
      <c r="P96" s="584"/>
      <c r="Q96" s="552"/>
      <c r="R96" s="571"/>
      <c r="S96" s="411"/>
      <c r="T96" s="411"/>
      <c r="U96" s="552"/>
      <c r="V96" s="411"/>
      <c r="W96" s="411"/>
      <c r="X96" s="1537" t="s">
        <v>41</v>
      </c>
    </row>
    <row r="97" spans="1:36" s="54" customFormat="1" ht="10.5" customHeight="1">
      <c r="A97" s="1552" t="s">
        <v>64</v>
      </c>
      <c r="B97" s="84" t="s">
        <v>101</v>
      </c>
      <c r="C97" s="581">
        <v>6</v>
      </c>
      <c r="D97" s="462">
        <v>6</v>
      </c>
      <c r="E97" s="590">
        <v>0</v>
      </c>
      <c r="F97" s="462">
        <v>2</v>
      </c>
      <c r="G97" s="462">
        <v>1</v>
      </c>
      <c r="H97" s="590">
        <v>3</v>
      </c>
      <c r="I97" s="2010">
        <v>3</v>
      </c>
      <c r="J97" s="465">
        <v>0</v>
      </c>
      <c r="K97" s="581">
        <v>0</v>
      </c>
      <c r="L97" s="462">
        <v>0</v>
      </c>
      <c r="M97" s="590">
        <v>0</v>
      </c>
      <c r="N97" s="462">
        <v>0</v>
      </c>
      <c r="O97" s="462">
        <v>0</v>
      </c>
      <c r="P97" s="462">
        <v>0</v>
      </c>
      <c r="Q97" s="581">
        <v>1</v>
      </c>
      <c r="R97" s="462">
        <v>1</v>
      </c>
      <c r="S97" s="590">
        <v>0</v>
      </c>
      <c r="T97" s="590">
        <v>1</v>
      </c>
      <c r="U97" s="581">
        <v>0</v>
      </c>
      <c r="V97" s="462">
        <v>0</v>
      </c>
      <c r="W97" s="590">
        <v>0</v>
      </c>
      <c r="X97" s="2121">
        <v>0</v>
      </c>
      <c r="Y97" s="461"/>
      <c r="Z97" s="461"/>
      <c r="AA97" s="461"/>
      <c r="AB97" s="461"/>
      <c r="AC97" s="461"/>
      <c r="AD97" s="461"/>
      <c r="AE97" s="461"/>
      <c r="AF97" s="37"/>
      <c r="AG97" s="37"/>
      <c r="AH97" s="37"/>
      <c r="AI97" s="37"/>
      <c r="AJ97" s="37"/>
    </row>
    <row r="98" spans="1:36" ht="3" customHeight="1">
      <c r="A98" s="1542"/>
      <c r="B98" s="68"/>
      <c r="C98" s="576"/>
      <c r="D98" s="522"/>
      <c r="E98" s="523"/>
      <c r="F98" s="522"/>
      <c r="G98" s="522"/>
      <c r="H98" s="523"/>
      <c r="I98" s="2008"/>
      <c r="J98" s="565"/>
      <c r="K98" s="564"/>
      <c r="L98" s="522"/>
      <c r="M98" s="523"/>
      <c r="N98" s="522"/>
      <c r="O98" s="522"/>
      <c r="P98" s="522"/>
      <c r="Q98" s="564"/>
      <c r="R98" s="521"/>
      <c r="S98" s="523"/>
      <c r="T98" s="523"/>
      <c r="U98" s="564"/>
      <c r="V98" s="522"/>
      <c r="W98" s="523"/>
      <c r="X98" s="2120"/>
      <c r="Y98" s="522"/>
      <c r="Z98" s="522"/>
      <c r="AA98" s="522"/>
      <c r="AB98" s="521"/>
      <c r="AC98" s="522"/>
      <c r="AD98" s="522"/>
      <c r="AE98" s="522"/>
      <c r="AF98" s="36"/>
      <c r="AG98" s="36"/>
      <c r="AH98" s="36"/>
      <c r="AI98" s="36"/>
      <c r="AJ98" s="36"/>
    </row>
    <row r="99" spans="1:36" ht="10.5" customHeight="1">
      <c r="A99" s="1542"/>
      <c r="B99" s="648" t="s">
        <v>102</v>
      </c>
      <c r="C99" s="469">
        <v>6</v>
      </c>
      <c r="D99" s="468">
        <v>6</v>
      </c>
      <c r="E99" s="470">
        <v>0</v>
      </c>
      <c r="F99" s="468">
        <v>2</v>
      </c>
      <c r="G99" s="468">
        <v>1</v>
      </c>
      <c r="H99" s="470">
        <v>3</v>
      </c>
      <c r="I99" s="728">
        <v>3</v>
      </c>
      <c r="J99" s="471">
        <v>0</v>
      </c>
      <c r="K99" s="469">
        <v>0</v>
      </c>
      <c r="L99" s="468">
        <v>0</v>
      </c>
      <c r="M99" s="468">
        <v>0</v>
      </c>
      <c r="N99" s="469">
        <v>0</v>
      </c>
      <c r="O99" s="468">
        <v>0</v>
      </c>
      <c r="P99" s="468">
        <v>0</v>
      </c>
      <c r="Q99" s="469">
        <v>1</v>
      </c>
      <c r="R99" s="468">
        <v>1</v>
      </c>
      <c r="S99" s="470">
        <v>0</v>
      </c>
      <c r="T99" s="468">
        <v>1</v>
      </c>
      <c r="U99" s="469">
        <v>0</v>
      </c>
      <c r="V99" s="468">
        <v>0</v>
      </c>
      <c r="W99" s="468">
        <v>0</v>
      </c>
      <c r="X99" s="1544">
        <v>0</v>
      </c>
      <c r="Y99" s="468"/>
      <c r="Z99" s="468"/>
      <c r="AA99" s="468"/>
      <c r="AB99" s="468"/>
      <c r="AC99" s="468"/>
      <c r="AD99" s="468"/>
      <c r="AE99" s="468"/>
      <c r="AF99" s="36"/>
      <c r="AG99" s="36"/>
      <c r="AH99" s="36"/>
      <c r="AI99" s="36"/>
      <c r="AJ99" s="36"/>
    </row>
    <row r="100" spans="1:36" ht="10.5" customHeight="1">
      <c r="A100" s="1542"/>
      <c r="B100" s="648" t="s">
        <v>264</v>
      </c>
      <c r="C100" s="469">
        <v>0</v>
      </c>
      <c r="D100" s="468">
        <v>0</v>
      </c>
      <c r="E100" s="470">
        <v>0</v>
      </c>
      <c r="F100" s="468">
        <v>0</v>
      </c>
      <c r="G100" s="468">
        <v>0</v>
      </c>
      <c r="H100" s="470">
        <v>0</v>
      </c>
      <c r="I100" s="728">
        <v>0</v>
      </c>
      <c r="J100" s="471">
        <v>0</v>
      </c>
      <c r="K100" s="469">
        <v>0</v>
      </c>
      <c r="L100" s="468">
        <v>0</v>
      </c>
      <c r="M100" s="468">
        <v>0</v>
      </c>
      <c r="N100" s="469">
        <v>0</v>
      </c>
      <c r="O100" s="468">
        <v>0</v>
      </c>
      <c r="P100" s="468">
        <v>0</v>
      </c>
      <c r="Q100" s="469">
        <v>0</v>
      </c>
      <c r="R100" s="468">
        <v>0</v>
      </c>
      <c r="S100" s="470">
        <v>0</v>
      </c>
      <c r="T100" s="468">
        <v>0</v>
      </c>
      <c r="U100" s="469">
        <v>0</v>
      </c>
      <c r="V100" s="468">
        <v>0</v>
      </c>
      <c r="W100" s="468">
        <v>0</v>
      </c>
      <c r="X100" s="1544">
        <v>0</v>
      </c>
      <c r="Y100" s="468"/>
      <c r="Z100" s="468"/>
      <c r="AA100" s="468"/>
      <c r="AB100" s="468"/>
      <c r="AC100" s="468"/>
      <c r="AD100" s="468"/>
      <c r="AE100" s="468"/>
      <c r="AF100" s="36"/>
      <c r="AG100" s="36"/>
      <c r="AH100" s="36"/>
      <c r="AI100" s="36"/>
      <c r="AJ100" s="36"/>
    </row>
    <row r="101" spans="1:31" ht="21.75" customHeight="1">
      <c r="A101" s="1542"/>
      <c r="B101" s="817" t="s">
        <v>239</v>
      </c>
      <c r="C101" s="469">
        <v>0</v>
      </c>
      <c r="D101" s="468">
        <v>0</v>
      </c>
      <c r="E101" s="470">
        <v>0</v>
      </c>
      <c r="F101" s="468">
        <v>0</v>
      </c>
      <c r="G101" s="468">
        <v>0</v>
      </c>
      <c r="H101" s="470">
        <v>0</v>
      </c>
      <c r="I101" s="728">
        <v>0</v>
      </c>
      <c r="J101" s="471">
        <v>0</v>
      </c>
      <c r="K101" s="469">
        <v>0</v>
      </c>
      <c r="L101" s="468">
        <v>0</v>
      </c>
      <c r="M101" s="470">
        <v>0</v>
      </c>
      <c r="N101" s="468">
        <v>0</v>
      </c>
      <c r="O101" s="468">
        <v>0</v>
      </c>
      <c r="P101" s="468">
        <v>0</v>
      </c>
      <c r="Q101" s="469">
        <v>0</v>
      </c>
      <c r="R101" s="468">
        <v>0</v>
      </c>
      <c r="S101" s="470">
        <v>0</v>
      </c>
      <c r="T101" s="468">
        <v>0</v>
      </c>
      <c r="U101" s="469">
        <v>0</v>
      </c>
      <c r="V101" s="468">
        <v>0</v>
      </c>
      <c r="W101" s="468">
        <v>0</v>
      </c>
      <c r="X101" s="1544">
        <v>0</v>
      </c>
      <c r="Y101" s="468"/>
      <c r="Z101" s="468"/>
      <c r="AA101" s="468"/>
      <c r="AB101" s="468"/>
      <c r="AC101" s="468"/>
      <c r="AD101" s="468"/>
      <c r="AE101" s="468"/>
    </row>
    <row r="102" spans="1:32" ht="3" customHeight="1">
      <c r="A102" s="1542"/>
      <c r="B102" s="68"/>
      <c r="C102" s="463"/>
      <c r="D102" s="522"/>
      <c r="E102" s="523"/>
      <c r="F102" s="522"/>
      <c r="G102" s="522"/>
      <c r="H102" s="523"/>
      <c r="I102" s="2000"/>
      <c r="J102" s="565"/>
      <c r="K102" s="463"/>
      <c r="L102" s="522"/>
      <c r="M102" s="523"/>
      <c r="N102" s="522"/>
      <c r="O102" s="522"/>
      <c r="P102" s="461"/>
      <c r="Q102" s="463" t="s">
        <v>235</v>
      </c>
      <c r="R102" s="522"/>
      <c r="S102" s="523"/>
      <c r="T102" s="523"/>
      <c r="U102" s="463" t="s">
        <v>46</v>
      </c>
      <c r="V102" s="522"/>
      <c r="W102" s="522"/>
      <c r="X102" s="1555"/>
      <c r="Z102" s="36"/>
      <c r="AA102" s="36"/>
      <c r="AB102" s="36"/>
      <c r="AC102" s="36"/>
      <c r="AD102" s="36"/>
      <c r="AE102" s="36"/>
      <c r="AF102" s="36"/>
    </row>
    <row r="103" spans="1:32" s="54" customFormat="1" ht="10.5" customHeight="1">
      <c r="A103" s="1552" t="s">
        <v>65</v>
      </c>
      <c r="B103" s="84" t="s">
        <v>101</v>
      </c>
      <c r="C103" s="463">
        <v>0</v>
      </c>
      <c r="D103" s="461">
        <v>0</v>
      </c>
      <c r="E103" s="464">
        <v>0</v>
      </c>
      <c r="F103" s="461">
        <v>0</v>
      </c>
      <c r="G103" s="461">
        <v>0</v>
      </c>
      <c r="H103" s="464">
        <v>0</v>
      </c>
      <c r="I103" s="595">
        <v>0</v>
      </c>
      <c r="J103" s="464">
        <v>0</v>
      </c>
      <c r="K103" s="463">
        <v>0</v>
      </c>
      <c r="L103" s="461">
        <v>0</v>
      </c>
      <c r="M103" s="464">
        <v>0</v>
      </c>
      <c r="N103" s="461">
        <v>0</v>
      </c>
      <c r="O103" s="461">
        <v>0</v>
      </c>
      <c r="P103" s="464">
        <v>0</v>
      </c>
      <c r="Q103" s="461">
        <v>0</v>
      </c>
      <c r="R103" s="461">
        <v>0</v>
      </c>
      <c r="S103" s="464">
        <v>0</v>
      </c>
      <c r="T103" s="466">
        <v>0</v>
      </c>
      <c r="U103" s="461">
        <v>0</v>
      </c>
      <c r="V103" s="461">
        <v>0</v>
      </c>
      <c r="W103" s="461">
        <v>0</v>
      </c>
      <c r="X103" s="1550">
        <v>0</v>
      </c>
      <c r="Y103" s="461"/>
      <c r="Z103" s="461"/>
      <c r="AA103" s="461"/>
      <c r="AB103" s="461"/>
      <c r="AC103" s="461"/>
      <c r="AD103" s="461"/>
      <c r="AE103" s="461"/>
      <c r="AF103" s="37"/>
    </row>
    <row r="104" spans="1:32" ht="3" customHeight="1">
      <c r="A104" s="1542"/>
      <c r="B104" s="68"/>
      <c r="C104" s="576"/>
      <c r="D104" s="522"/>
      <c r="E104" s="523"/>
      <c r="F104" s="522"/>
      <c r="G104" s="522"/>
      <c r="H104" s="523"/>
      <c r="I104" s="2011"/>
      <c r="J104" s="523"/>
      <c r="K104" s="522"/>
      <c r="L104" s="522"/>
      <c r="M104" s="523"/>
      <c r="N104" s="522"/>
      <c r="O104" s="522"/>
      <c r="P104" s="523"/>
      <c r="Q104" s="522"/>
      <c r="R104" s="521"/>
      <c r="S104" s="523"/>
      <c r="T104" s="565"/>
      <c r="U104" s="522"/>
      <c r="V104" s="522"/>
      <c r="W104" s="522"/>
      <c r="X104" s="1543"/>
      <c r="Y104" s="522"/>
      <c r="Z104" s="522"/>
      <c r="AA104" s="522"/>
      <c r="AB104" s="521"/>
      <c r="AC104" s="522"/>
      <c r="AD104" s="522"/>
      <c r="AE104" s="522"/>
      <c r="AF104" s="36"/>
    </row>
    <row r="105" spans="1:32" ht="10.5" customHeight="1">
      <c r="A105" s="1542"/>
      <c r="B105" s="648" t="s">
        <v>102</v>
      </c>
      <c r="C105" s="469">
        <v>0</v>
      </c>
      <c r="D105" s="468">
        <v>0</v>
      </c>
      <c r="E105" s="470">
        <v>0</v>
      </c>
      <c r="F105" s="468">
        <v>0</v>
      </c>
      <c r="G105" s="468">
        <v>0</v>
      </c>
      <c r="H105" s="470">
        <v>0</v>
      </c>
      <c r="I105" s="2007">
        <v>0</v>
      </c>
      <c r="J105" s="470">
        <v>0</v>
      </c>
      <c r="K105" s="468">
        <v>0</v>
      </c>
      <c r="L105" s="468">
        <v>0</v>
      </c>
      <c r="M105" s="470">
        <v>0</v>
      </c>
      <c r="N105" s="468">
        <v>0</v>
      </c>
      <c r="O105" s="468">
        <v>0</v>
      </c>
      <c r="P105" s="470">
        <v>0</v>
      </c>
      <c r="Q105" s="468">
        <v>0</v>
      </c>
      <c r="R105" s="468">
        <v>0</v>
      </c>
      <c r="S105" s="470">
        <v>0</v>
      </c>
      <c r="T105" s="471">
        <v>0</v>
      </c>
      <c r="U105" s="468">
        <v>0</v>
      </c>
      <c r="V105" s="468">
        <v>0</v>
      </c>
      <c r="W105" s="468">
        <v>0</v>
      </c>
      <c r="X105" s="1544">
        <v>0</v>
      </c>
      <c r="Y105" s="468"/>
      <c r="Z105" s="468"/>
      <c r="AA105" s="468"/>
      <c r="AB105" s="468"/>
      <c r="AC105" s="468"/>
      <c r="AD105" s="468"/>
      <c r="AE105" s="468"/>
      <c r="AF105" s="36"/>
    </row>
    <row r="106" spans="1:31" ht="10.5" customHeight="1">
      <c r="A106" s="1542"/>
      <c r="B106" s="648" t="s">
        <v>264</v>
      </c>
      <c r="C106" s="469">
        <v>0</v>
      </c>
      <c r="D106" s="468">
        <v>0</v>
      </c>
      <c r="E106" s="470">
        <v>0</v>
      </c>
      <c r="F106" s="468">
        <v>0</v>
      </c>
      <c r="G106" s="468">
        <v>0</v>
      </c>
      <c r="H106" s="470">
        <v>0</v>
      </c>
      <c r="I106" s="2007">
        <v>0</v>
      </c>
      <c r="J106" s="470">
        <v>0</v>
      </c>
      <c r="K106" s="468">
        <v>0</v>
      </c>
      <c r="L106" s="468">
        <v>0</v>
      </c>
      <c r="M106" s="470">
        <v>0</v>
      </c>
      <c r="N106" s="468">
        <v>0</v>
      </c>
      <c r="O106" s="468">
        <v>0</v>
      </c>
      <c r="P106" s="470">
        <v>0</v>
      </c>
      <c r="Q106" s="468">
        <v>0</v>
      </c>
      <c r="R106" s="468">
        <v>0</v>
      </c>
      <c r="S106" s="470">
        <v>0</v>
      </c>
      <c r="T106" s="471">
        <v>0</v>
      </c>
      <c r="U106" s="468">
        <v>0</v>
      </c>
      <c r="V106" s="468">
        <v>0</v>
      </c>
      <c r="W106" s="468">
        <v>0</v>
      </c>
      <c r="X106" s="1544">
        <v>0</v>
      </c>
      <c r="Y106" s="468"/>
      <c r="Z106" s="468"/>
      <c r="AA106" s="468"/>
      <c r="AB106" s="468"/>
      <c r="AC106" s="468"/>
      <c r="AD106" s="468"/>
      <c r="AE106" s="468"/>
    </row>
    <row r="107" spans="1:31" ht="21.75" customHeight="1">
      <c r="A107" s="1542"/>
      <c r="B107" s="817" t="s">
        <v>239</v>
      </c>
      <c r="C107" s="469">
        <v>0</v>
      </c>
      <c r="D107" s="468">
        <v>0</v>
      </c>
      <c r="E107" s="470">
        <v>0</v>
      </c>
      <c r="F107" s="468">
        <v>0</v>
      </c>
      <c r="G107" s="468">
        <v>0</v>
      </c>
      <c r="H107" s="470">
        <v>0</v>
      </c>
      <c r="I107" s="2007">
        <v>0</v>
      </c>
      <c r="J107" s="470">
        <v>0</v>
      </c>
      <c r="K107" s="468">
        <v>0</v>
      </c>
      <c r="L107" s="468">
        <v>0</v>
      </c>
      <c r="M107" s="470">
        <v>0</v>
      </c>
      <c r="N107" s="468">
        <v>0</v>
      </c>
      <c r="O107" s="468">
        <v>0</v>
      </c>
      <c r="P107" s="470">
        <v>0</v>
      </c>
      <c r="Q107" s="468">
        <v>0</v>
      </c>
      <c r="R107" s="468">
        <v>0</v>
      </c>
      <c r="S107" s="470">
        <v>0</v>
      </c>
      <c r="T107" s="471">
        <v>0</v>
      </c>
      <c r="U107" s="468">
        <v>0</v>
      </c>
      <c r="V107" s="468">
        <v>0</v>
      </c>
      <c r="W107" s="468">
        <v>0</v>
      </c>
      <c r="X107" s="1544">
        <v>0</v>
      </c>
      <c r="Y107" s="468"/>
      <c r="Z107" s="468"/>
      <c r="AA107" s="468"/>
      <c r="AB107" s="468"/>
      <c r="AC107" s="468"/>
      <c r="AD107" s="468"/>
      <c r="AE107" s="468"/>
    </row>
    <row r="108" spans="1:25" ht="3" customHeight="1">
      <c r="A108" s="1542"/>
      <c r="B108" s="68"/>
      <c r="C108" s="463" t="s">
        <v>46</v>
      </c>
      <c r="D108" s="522"/>
      <c r="E108" s="523"/>
      <c r="F108" s="522"/>
      <c r="G108" s="522"/>
      <c r="H108" s="523"/>
      <c r="I108" s="2000"/>
      <c r="J108" s="565"/>
      <c r="K108" s="463" t="s">
        <v>46</v>
      </c>
      <c r="L108" s="522"/>
      <c r="M108" s="523"/>
      <c r="N108" s="522"/>
      <c r="O108" s="522"/>
      <c r="P108" s="464" t="s">
        <v>46</v>
      </c>
      <c r="Q108" s="461" t="s">
        <v>236</v>
      </c>
      <c r="R108" s="522"/>
      <c r="S108" s="523"/>
      <c r="T108" s="565"/>
      <c r="U108" s="461"/>
      <c r="V108" s="522"/>
      <c r="W108" s="522"/>
      <c r="X108" s="1555"/>
      <c r="Y108" s="36"/>
    </row>
    <row r="109" spans="1:31" s="54" customFormat="1" ht="10.5" customHeight="1">
      <c r="A109" s="1552" t="s">
        <v>66</v>
      </c>
      <c r="B109" s="84" t="s">
        <v>101</v>
      </c>
      <c r="C109" s="463">
        <v>30</v>
      </c>
      <c r="D109" s="461">
        <v>27</v>
      </c>
      <c r="E109" s="464">
        <v>3</v>
      </c>
      <c r="F109" s="461">
        <v>7</v>
      </c>
      <c r="G109" s="461">
        <v>13</v>
      </c>
      <c r="H109" s="464">
        <v>10</v>
      </c>
      <c r="I109" s="583">
        <v>9</v>
      </c>
      <c r="J109" s="466">
        <v>0</v>
      </c>
      <c r="K109" s="463">
        <v>9</v>
      </c>
      <c r="L109" s="461">
        <v>8</v>
      </c>
      <c r="M109" s="464">
        <v>1</v>
      </c>
      <c r="N109" s="461">
        <v>9</v>
      </c>
      <c r="O109" s="461">
        <v>8</v>
      </c>
      <c r="P109" s="464">
        <v>1</v>
      </c>
      <c r="Q109" s="461">
        <v>0</v>
      </c>
      <c r="R109" s="461">
        <v>0</v>
      </c>
      <c r="S109" s="464">
        <v>0</v>
      </c>
      <c r="T109" s="466">
        <v>0</v>
      </c>
      <c r="U109" s="461">
        <v>0</v>
      </c>
      <c r="V109" s="461">
        <v>0</v>
      </c>
      <c r="W109" s="461">
        <v>0</v>
      </c>
      <c r="X109" s="1550">
        <v>0</v>
      </c>
      <c r="Y109" s="461"/>
      <c r="Z109" s="461"/>
      <c r="AA109" s="461"/>
      <c r="AB109" s="461"/>
      <c r="AC109" s="461"/>
      <c r="AD109" s="461"/>
      <c r="AE109" s="461"/>
    </row>
    <row r="110" spans="1:31" ht="3" customHeight="1">
      <c r="A110" s="1542"/>
      <c r="B110" s="68"/>
      <c r="C110" s="576"/>
      <c r="D110" s="522"/>
      <c r="E110" s="523"/>
      <c r="F110" s="522"/>
      <c r="G110" s="522"/>
      <c r="H110" s="523"/>
      <c r="I110" s="2008"/>
      <c r="J110" s="565"/>
      <c r="K110" s="564"/>
      <c r="L110" s="522"/>
      <c r="M110" s="523"/>
      <c r="N110" s="522"/>
      <c r="O110" s="522"/>
      <c r="P110" s="523"/>
      <c r="Q110" s="522"/>
      <c r="R110" s="521"/>
      <c r="S110" s="523"/>
      <c r="T110" s="523"/>
      <c r="U110" s="564"/>
      <c r="V110" s="522"/>
      <c r="W110" s="522"/>
      <c r="X110" s="1543"/>
      <c r="Y110" s="522"/>
      <c r="Z110" s="522"/>
      <c r="AA110" s="522"/>
      <c r="AB110" s="521"/>
      <c r="AC110" s="522"/>
      <c r="AD110" s="522"/>
      <c r="AE110" s="522"/>
    </row>
    <row r="111" spans="1:31" ht="10.5" customHeight="1">
      <c r="A111" s="1542"/>
      <c r="B111" s="648" t="s">
        <v>102</v>
      </c>
      <c r="C111" s="469">
        <v>30</v>
      </c>
      <c r="D111" s="468">
        <v>27</v>
      </c>
      <c r="E111" s="470">
        <v>3</v>
      </c>
      <c r="F111" s="468">
        <v>7</v>
      </c>
      <c r="G111" s="468">
        <v>13</v>
      </c>
      <c r="H111" s="470">
        <v>10</v>
      </c>
      <c r="I111" s="728">
        <v>9</v>
      </c>
      <c r="J111" s="471">
        <v>0</v>
      </c>
      <c r="K111" s="469">
        <v>9</v>
      </c>
      <c r="L111" s="468">
        <v>8</v>
      </c>
      <c r="M111" s="470">
        <v>1</v>
      </c>
      <c r="N111" s="468">
        <v>9</v>
      </c>
      <c r="O111" s="468">
        <v>8</v>
      </c>
      <c r="P111" s="470">
        <v>1</v>
      </c>
      <c r="Q111" s="468">
        <v>0</v>
      </c>
      <c r="R111" s="468">
        <v>0</v>
      </c>
      <c r="S111" s="470">
        <v>0</v>
      </c>
      <c r="T111" s="468">
        <v>0</v>
      </c>
      <c r="U111" s="469">
        <v>0</v>
      </c>
      <c r="V111" s="468">
        <v>0</v>
      </c>
      <c r="W111" s="468">
        <v>0</v>
      </c>
      <c r="X111" s="1544">
        <v>0</v>
      </c>
      <c r="Y111" s="468"/>
      <c r="Z111" s="468"/>
      <c r="AA111" s="468"/>
      <c r="AB111" s="468"/>
      <c r="AC111" s="468"/>
      <c r="AD111" s="468"/>
      <c r="AE111" s="468"/>
    </row>
    <row r="112" spans="1:31" ht="10.5" customHeight="1">
      <c r="A112" s="1542"/>
      <c r="B112" s="648" t="s">
        <v>264</v>
      </c>
      <c r="C112" s="469">
        <v>0</v>
      </c>
      <c r="D112" s="468">
        <v>0</v>
      </c>
      <c r="E112" s="470">
        <v>0</v>
      </c>
      <c r="F112" s="468">
        <v>0</v>
      </c>
      <c r="G112" s="468">
        <v>0</v>
      </c>
      <c r="H112" s="470">
        <v>0</v>
      </c>
      <c r="I112" s="728">
        <v>0</v>
      </c>
      <c r="J112" s="471">
        <v>0</v>
      </c>
      <c r="K112" s="469">
        <v>0</v>
      </c>
      <c r="L112" s="468">
        <v>0</v>
      </c>
      <c r="M112" s="468">
        <v>0</v>
      </c>
      <c r="N112" s="469">
        <v>0</v>
      </c>
      <c r="O112" s="468">
        <v>0</v>
      </c>
      <c r="P112" s="468">
        <v>0</v>
      </c>
      <c r="Q112" s="469">
        <v>0</v>
      </c>
      <c r="R112" s="468">
        <v>0</v>
      </c>
      <c r="S112" s="470">
        <v>0</v>
      </c>
      <c r="T112" s="468">
        <v>0</v>
      </c>
      <c r="U112" s="469">
        <v>0</v>
      </c>
      <c r="V112" s="468">
        <v>0</v>
      </c>
      <c r="W112" s="468">
        <v>0</v>
      </c>
      <c r="X112" s="1544">
        <v>0</v>
      </c>
      <c r="Y112" s="468"/>
      <c r="Z112" s="468"/>
      <c r="AA112" s="468"/>
      <c r="AB112" s="468"/>
      <c r="AC112" s="468"/>
      <c r="AD112" s="468"/>
      <c r="AE112" s="468"/>
    </row>
    <row r="113" spans="1:32" ht="21.75" customHeight="1">
      <c r="A113" s="1542"/>
      <c r="B113" s="817" t="s">
        <v>239</v>
      </c>
      <c r="C113" s="469">
        <v>0</v>
      </c>
      <c r="D113" s="468">
        <v>0</v>
      </c>
      <c r="E113" s="470">
        <v>0</v>
      </c>
      <c r="F113" s="468">
        <v>0</v>
      </c>
      <c r="G113" s="468">
        <v>0</v>
      </c>
      <c r="H113" s="470">
        <v>0</v>
      </c>
      <c r="I113" s="728">
        <v>0</v>
      </c>
      <c r="J113" s="471">
        <v>0</v>
      </c>
      <c r="K113" s="469">
        <v>0</v>
      </c>
      <c r="L113" s="468">
        <v>0</v>
      </c>
      <c r="M113" s="468">
        <v>0</v>
      </c>
      <c r="N113" s="469">
        <v>0</v>
      </c>
      <c r="O113" s="468">
        <v>0</v>
      </c>
      <c r="P113" s="468">
        <v>0</v>
      </c>
      <c r="Q113" s="469">
        <v>0</v>
      </c>
      <c r="R113" s="468">
        <v>0</v>
      </c>
      <c r="S113" s="470">
        <v>0</v>
      </c>
      <c r="T113" s="468">
        <v>0</v>
      </c>
      <c r="U113" s="469">
        <v>0</v>
      </c>
      <c r="V113" s="468">
        <v>0</v>
      </c>
      <c r="W113" s="468">
        <v>0</v>
      </c>
      <c r="X113" s="1544">
        <v>0</v>
      </c>
      <c r="Y113" s="468"/>
      <c r="Z113" s="468"/>
      <c r="AA113" s="468"/>
      <c r="AB113" s="468"/>
      <c r="AC113" s="468"/>
      <c r="AD113" s="468"/>
      <c r="AE113" s="468"/>
      <c r="AF113" s="36"/>
    </row>
    <row r="114" spans="1:32" ht="3" customHeight="1">
      <c r="A114" s="1542"/>
      <c r="B114" s="68"/>
      <c r="C114" s="463"/>
      <c r="D114" s="522"/>
      <c r="E114" s="523"/>
      <c r="F114" s="522"/>
      <c r="G114" s="522"/>
      <c r="H114" s="470"/>
      <c r="I114" s="2000"/>
      <c r="J114" s="565"/>
      <c r="K114" s="463"/>
      <c r="L114" s="522"/>
      <c r="M114" s="523"/>
      <c r="N114" s="522"/>
      <c r="O114" s="522"/>
      <c r="P114" s="461"/>
      <c r="Q114" s="463"/>
      <c r="R114" s="522"/>
      <c r="S114" s="523"/>
      <c r="T114" s="523"/>
      <c r="U114" s="463" t="s">
        <v>46</v>
      </c>
      <c r="V114" s="522"/>
      <c r="W114" s="522"/>
      <c r="X114" s="1555"/>
      <c r="Y114" s="36"/>
      <c r="Z114" s="36"/>
      <c r="AA114" s="36"/>
      <c r="AB114" s="36"/>
      <c r="AC114" s="36"/>
      <c r="AD114" s="36"/>
      <c r="AE114" s="36"/>
      <c r="AF114" s="36"/>
    </row>
    <row r="115" spans="1:32" s="54" customFormat="1" ht="10.5" customHeight="1">
      <c r="A115" s="1552" t="s">
        <v>67</v>
      </c>
      <c r="B115" s="84" t="s">
        <v>101</v>
      </c>
      <c r="C115" s="463">
        <v>7</v>
      </c>
      <c r="D115" s="461">
        <v>7</v>
      </c>
      <c r="E115" s="464">
        <v>0</v>
      </c>
      <c r="F115" s="461">
        <v>3</v>
      </c>
      <c r="G115" s="461">
        <v>2</v>
      </c>
      <c r="H115" s="464">
        <v>2</v>
      </c>
      <c r="I115" s="583">
        <v>3</v>
      </c>
      <c r="J115" s="466">
        <v>0</v>
      </c>
      <c r="K115" s="463">
        <v>2</v>
      </c>
      <c r="L115" s="461">
        <v>2</v>
      </c>
      <c r="M115" s="464">
        <v>0</v>
      </c>
      <c r="N115" s="461">
        <v>2</v>
      </c>
      <c r="O115" s="461">
        <v>2</v>
      </c>
      <c r="P115" s="461">
        <v>0</v>
      </c>
      <c r="Q115" s="463">
        <v>0</v>
      </c>
      <c r="R115" s="461">
        <v>0</v>
      </c>
      <c r="S115" s="464">
        <v>0</v>
      </c>
      <c r="T115" s="464">
        <v>0</v>
      </c>
      <c r="U115" s="463">
        <v>0</v>
      </c>
      <c r="V115" s="461">
        <v>0</v>
      </c>
      <c r="W115" s="461">
        <v>0</v>
      </c>
      <c r="X115" s="1550">
        <v>0</v>
      </c>
      <c r="Y115" s="461"/>
      <c r="Z115" s="461"/>
      <c r="AA115" s="461"/>
      <c r="AB115" s="461"/>
      <c r="AC115" s="461"/>
      <c r="AD115" s="461"/>
      <c r="AE115" s="461"/>
      <c r="AF115" s="37"/>
    </row>
    <row r="116" spans="1:32" ht="3" customHeight="1">
      <c r="A116" s="1542"/>
      <c r="B116" s="68"/>
      <c r="C116" s="576"/>
      <c r="D116" s="522"/>
      <c r="E116" s="523"/>
      <c r="F116" s="522"/>
      <c r="G116" s="522"/>
      <c r="H116" s="523"/>
      <c r="I116" s="2008"/>
      <c r="J116" s="565"/>
      <c r="K116" s="564"/>
      <c r="L116" s="522"/>
      <c r="M116" s="523"/>
      <c r="N116" s="522"/>
      <c r="O116" s="522"/>
      <c r="P116" s="522"/>
      <c r="Q116" s="564"/>
      <c r="R116" s="521"/>
      <c r="S116" s="523"/>
      <c r="T116" s="523"/>
      <c r="U116" s="564"/>
      <c r="V116" s="522"/>
      <c r="W116" s="522"/>
      <c r="X116" s="1543"/>
      <c r="Y116" s="522"/>
      <c r="Z116" s="522"/>
      <c r="AA116" s="522"/>
      <c r="AB116" s="521"/>
      <c r="AC116" s="522"/>
      <c r="AD116" s="522"/>
      <c r="AE116" s="522"/>
      <c r="AF116" s="36"/>
    </row>
    <row r="117" spans="1:32" ht="10.5" customHeight="1">
      <c r="A117" s="1542"/>
      <c r="B117" s="648" t="s">
        <v>102</v>
      </c>
      <c r="C117" s="469">
        <v>5</v>
      </c>
      <c r="D117" s="468">
        <v>5</v>
      </c>
      <c r="E117" s="470">
        <v>0</v>
      </c>
      <c r="F117" s="468">
        <v>2</v>
      </c>
      <c r="G117" s="468">
        <v>2</v>
      </c>
      <c r="H117" s="470">
        <v>1</v>
      </c>
      <c r="I117" s="728">
        <v>2</v>
      </c>
      <c r="J117" s="471">
        <v>0</v>
      </c>
      <c r="K117" s="469">
        <v>2</v>
      </c>
      <c r="L117" s="468">
        <v>2</v>
      </c>
      <c r="M117" s="468">
        <v>0</v>
      </c>
      <c r="N117" s="469">
        <v>2</v>
      </c>
      <c r="O117" s="468">
        <v>2</v>
      </c>
      <c r="P117" s="468">
        <v>0</v>
      </c>
      <c r="Q117" s="469">
        <v>0</v>
      </c>
      <c r="R117" s="468">
        <v>0</v>
      </c>
      <c r="S117" s="470">
        <v>0</v>
      </c>
      <c r="T117" s="468">
        <v>0</v>
      </c>
      <c r="U117" s="469">
        <v>0</v>
      </c>
      <c r="V117" s="468">
        <v>0</v>
      </c>
      <c r="W117" s="468">
        <v>0</v>
      </c>
      <c r="X117" s="1544">
        <v>0</v>
      </c>
      <c r="Y117" s="468"/>
      <c r="Z117" s="468"/>
      <c r="AA117" s="468"/>
      <c r="AB117" s="468"/>
      <c r="AC117" s="468"/>
      <c r="AD117" s="468"/>
      <c r="AE117" s="468"/>
      <c r="AF117" s="36"/>
    </row>
    <row r="118" spans="1:32" ht="10.5" customHeight="1">
      <c r="A118" s="1542"/>
      <c r="B118" s="648" t="s">
        <v>264</v>
      </c>
      <c r="C118" s="469">
        <v>2</v>
      </c>
      <c r="D118" s="468">
        <v>2</v>
      </c>
      <c r="E118" s="470">
        <v>0</v>
      </c>
      <c r="F118" s="468">
        <v>1</v>
      </c>
      <c r="G118" s="468">
        <v>0</v>
      </c>
      <c r="H118" s="470">
        <v>1</v>
      </c>
      <c r="I118" s="728">
        <v>1</v>
      </c>
      <c r="J118" s="471">
        <v>0</v>
      </c>
      <c r="K118" s="469">
        <v>0</v>
      </c>
      <c r="L118" s="468">
        <v>0</v>
      </c>
      <c r="M118" s="468">
        <v>0</v>
      </c>
      <c r="N118" s="469">
        <v>0</v>
      </c>
      <c r="O118" s="468">
        <v>0</v>
      </c>
      <c r="P118" s="468">
        <v>0</v>
      </c>
      <c r="Q118" s="469">
        <v>0</v>
      </c>
      <c r="R118" s="468">
        <v>0</v>
      </c>
      <c r="S118" s="470">
        <v>0</v>
      </c>
      <c r="T118" s="468">
        <v>0</v>
      </c>
      <c r="U118" s="469">
        <v>0</v>
      </c>
      <c r="V118" s="468">
        <v>0</v>
      </c>
      <c r="W118" s="468">
        <v>0</v>
      </c>
      <c r="X118" s="1544">
        <v>0</v>
      </c>
      <c r="Y118" s="468"/>
      <c r="Z118" s="468"/>
      <c r="AA118" s="468"/>
      <c r="AB118" s="468"/>
      <c r="AC118" s="468"/>
      <c r="AD118" s="468"/>
      <c r="AE118" s="468"/>
      <c r="AF118" s="36"/>
    </row>
    <row r="119" spans="1:32" ht="21.75" customHeight="1">
      <c r="A119" s="1542"/>
      <c r="B119" s="817" t="s">
        <v>239</v>
      </c>
      <c r="C119" s="469">
        <v>0</v>
      </c>
      <c r="D119" s="468">
        <v>0</v>
      </c>
      <c r="E119" s="470">
        <v>0</v>
      </c>
      <c r="F119" s="468">
        <v>0</v>
      </c>
      <c r="G119" s="468">
        <v>0</v>
      </c>
      <c r="H119" s="470">
        <v>0</v>
      </c>
      <c r="I119" s="728">
        <v>0</v>
      </c>
      <c r="J119" s="471">
        <v>0</v>
      </c>
      <c r="K119" s="469">
        <v>0</v>
      </c>
      <c r="L119" s="468">
        <v>0</v>
      </c>
      <c r="M119" s="468">
        <v>0</v>
      </c>
      <c r="N119" s="469">
        <v>0</v>
      </c>
      <c r="O119" s="468">
        <v>0</v>
      </c>
      <c r="P119" s="468">
        <v>0</v>
      </c>
      <c r="Q119" s="469">
        <v>0</v>
      </c>
      <c r="R119" s="468">
        <v>0</v>
      </c>
      <c r="S119" s="470">
        <v>0</v>
      </c>
      <c r="T119" s="468">
        <v>0</v>
      </c>
      <c r="U119" s="469">
        <v>0</v>
      </c>
      <c r="V119" s="468">
        <v>0</v>
      </c>
      <c r="W119" s="468">
        <v>0</v>
      </c>
      <c r="X119" s="1544">
        <v>0</v>
      </c>
      <c r="Y119" s="468"/>
      <c r="Z119" s="468"/>
      <c r="AA119" s="468"/>
      <c r="AB119" s="468"/>
      <c r="AC119" s="468"/>
      <c r="AD119" s="468"/>
      <c r="AE119" s="468"/>
      <c r="AF119" s="36"/>
    </row>
    <row r="120" spans="1:32" ht="3" customHeight="1">
      <c r="A120" s="1542"/>
      <c r="B120" s="68"/>
      <c r="C120" s="463"/>
      <c r="D120" s="522"/>
      <c r="E120" s="523"/>
      <c r="F120" s="522"/>
      <c r="G120" s="522"/>
      <c r="H120" s="523"/>
      <c r="I120" s="2000"/>
      <c r="J120" s="565"/>
      <c r="K120" s="463"/>
      <c r="L120" s="468" t="s">
        <v>46</v>
      </c>
      <c r="M120" s="470" t="s">
        <v>46</v>
      </c>
      <c r="N120" s="522"/>
      <c r="O120" s="522"/>
      <c r="P120" s="461"/>
      <c r="Q120" s="463"/>
      <c r="R120" s="522"/>
      <c r="S120" s="523"/>
      <c r="T120" s="523"/>
      <c r="U120" s="463"/>
      <c r="V120" s="522"/>
      <c r="W120" s="522"/>
      <c r="X120" s="1555"/>
      <c r="Y120" s="36"/>
      <c r="Z120" s="36"/>
      <c r="AA120" s="36"/>
      <c r="AB120" s="36"/>
      <c r="AC120" s="36"/>
      <c r="AD120" s="36"/>
      <c r="AE120" s="36"/>
      <c r="AF120" s="36"/>
    </row>
    <row r="121" spans="1:32" s="54" customFormat="1" ht="10.5" customHeight="1">
      <c r="A121" s="1552" t="s">
        <v>68</v>
      </c>
      <c r="B121" s="84" t="s">
        <v>101</v>
      </c>
      <c r="C121" s="463">
        <v>52</v>
      </c>
      <c r="D121" s="461">
        <v>52</v>
      </c>
      <c r="E121" s="464">
        <v>0</v>
      </c>
      <c r="F121" s="461">
        <v>19</v>
      </c>
      <c r="G121" s="461">
        <v>18</v>
      </c>
      <c r="H121" s="464">
        <v>15</v>
      </c>
      <c r="I121" s="583">
        <v>23</v>
      </c>
      <c r="J121" s="466">
        <v>13</v>
      </c>
      <c r="K121" s="463">
        <v>16</v>
      </c>
      <c r="L121" s="461">
        <v>16</v>
      </c>
      <c r="M121" s="464">
        <v>0</v>
      </c>
      <c r="N121" s="461">
        <v>9</v>
      </c>
      <c r="O121" s="461">
        <v>9</v>
      </c>
      <c r="P121" s="461">
        <v>0</v>
      </c>
      <c r="Q121" s="463">
        <v>11</v>
      </c>
      <c r="R121" s="461">
        <v>11</v>
      </c>
      <c r="S121" s="464">
        <v>0</v>
      </c>
      <c r="T121" s="464">
        <v>11</v>
      </c>
      <c r="U121" s="463">
        <v>0</v>
      </c>
      <c r="V121" s="461">
        <v>0</v>
      </c>
      <c r="W121" s="461">
        <v>0</v>
      </c>
      <c r="X121" s="1550">
        <v>0</v>
      </c>
      <c r="Y121" s="461"/>
      <c r="Z121" s="461"/>
      <c r="AA121" s="461"/>
      <c r="AB121" s="461"/>
      <c r="AC121" s="461"/>
      <c r="AD121" s="461"/>
      <c r="AE121" s="461"/>
      <c r="AF121" s="37"/>
    </row>
    <row r="122" spans="1:32" ht="3" customHeight="1">
      <c r="A122" s="1542"/>
      <c r="B122" s="68"/>
      <c r="C122" s="576"/>
      <c r="D122" s="522"/>
      <c r="E122" s="523"/>
      <c r="F122" s="522"/>
      <c r="G122" s="522"/>
      <c r="H122" s="523"/>
      <c r="I122" s="2008"/>
      <c r="J122" s="565"/>
      <c r="K122" s="564"/>
      <c r="L122" s="522"/>
      <c r="M122" s="523"/>
      <c r="N122" s="522"/>
      <c r="O122" s="522"/>
      <c r="P122" s="522"/>
      <c r="Q122" s="564"/>
      <c r="R122" s="521"/>
      <c r="S122" s="523"/>
      <c r="T122" s="523"/>
      <c r="U122" s="564"/>
      <c r="V122" s="522"/>
      <c r="W122" s="522"/>
      <c r="X122" s="1543"/>
      <c r="Y122" s="522"/>
      <c r="Z122" s="522"/>
      <c r="AA122" s="522"/>
      <c r="AB122" s="521"/>
      <c r="AC122" s="522"/>
      <c r="AD122" s="522"/>
      <c r="AE122" s="522"/>
      <c r="AF122" s="36"/>
    </row>
    <row r="123" spans="1:32" ht="10.5" customHeight="1">
      <c r="A123" s="1542"/>
      <c r="B123" s="648" t="s">
        <v>102</v>
      </c>
      <c r="C123" s="469">
        <v>6</v>
      </c>
      <c r="D123" s="468">
        <v>6</v>
      </c>
      <c r="E123" s="470">
        <v>0</v>
      </c>
      <c r="F123" s="468">
        <v>2</v>
      </c>
      <c r="G123" s="468">
        <v>4</v>
      </c>
      <c r="H123" s="468">
        <v>0</v>
      </c>
      <c r="I123" s="2012">
        <v>3</v>
      </c>
      <c r="J123" s="471">
        <v>1</v>
      </c>
      <c r="K123" s="469">
        <v>2</v>
      </c>
      <c r="L123" s="468">
        <v>2</v>
      </c>
      <c r="M123" s="468">
        <v>0</v>
      </c>
      <c r="N123" s="469">
        <v>2</v>
      </c>
      <c r="O123" s="468">
        <v>2</v>
      </c>
      <c r="P123" s="468">
        <v>0</v>
      </c>
      <c r="Q123" s="469">
        <v>0</v>
      </c>
      <c r="R123" s="468">
        <v>0</v>
      </c>
      <c r="S123" s="470">
        <v>0</v>
      </c>
      <c r="T123" s="468">
        <v>0</v>
      </c>
      <c r="U123" s="469">
        <v>0</v>
      </c>
      <c r="V123" s="468">
        <v>0</v>
      </c>
      <c r="W123" s="468">
        <v>0</v>
      </c>
      <c r="X123" s="1544">
        <v>0</v>
      </c>
      <c r="Y123" s="468"/>
      <c r="Z123" s="468"/>
      <c r="AA123" s="468"/>
      <c r="AB123" s="468"/>
      <c r="AC123" s="468"/>
      <c r="AD123" s="468"/>
      <c r="AE123" s="468"/>
      <c r="AF123" s="36"/>
    </row>
    <row r="124" spans="1:31" ht="12.75" customHeight="1">
      <c r="A124" s="1542"/>
      <c r="B124" s="648" t="s">
        <v>264</v>
      </c>
      <c r="C124" s="469">
        <v>4</v>
      </c>
      <c r="D124" s="468">
        <v>4</v>
      </c>
      <c r="E124" s="470">
        <v>0</v>
      </c>
      <c r="F124" s="468">
        <v>3</v>
      </c>
      <c r="G124" s="468">
        <v>1</v>
      </c>
      <c r="H124" s="468">
        <v>0</v>
      </c>
      <c r="I124" s="2012">
        <v>4</v>
      </c>
      <c r="J124" s="471">
        <v>1</v>
      </c>
      <c r="K124" s="469">
        <v>0</v>
      </c>
      <c r="L124" s="468">
        <v>0</v>
      </c>
      <c r="M124" s="468">
        <v>0</v>
      </c>
      <c r="N124" s="469">
        <v>0</v>
      </c>
      <c r="O124" s="468">
        <v>0</v>
      </c>
      <c r="P124" s="468">
        <v>0</v>
      </c>
      <c r="Q124" s="469">
        <v>0</v>
      </c>
      <c r="R124" s="468">
        <v>0</v>
      </c>
      <c r="S124" s="470">
        <v>0</v>
      </c>
      <c r="T124" s="468">
        <v>0</v>
      </c>
      <c r="U124" s="469">
        <v>0</v>
      </c>
      <c r="V124" s="468">
        <v>0</v>
      </c>
      <c r="W124" s="468">
        <v>0</v>
      </c>
      <c r="X124" s="1544">
        <v>0</v>
      </c>
      <c r="Y124" s="468"/>
      <c r="Z124" s="468"/>
      <c r="AA124" s="468"/>
      <c r="AB124" s="468"/>
      <c r="AC124" s="468"/>
      <c r="AD124" s="468"/>
      <c r="AE124" s="468"/>
    </row>
    <row r="125" spans="1:31" ht="21.75" customHeight="1">
      <c r="A125" s="1542"/>
      <c r="B125" s="817" t="s">
        <v>239</v>
      </c>
      <c r="C125" s="469">
        <v>42</v>
      </c>
      <c r="D125" s="468">
        <v>42</v>
      </c>
      <c r="E125" s="470">
        <v>0</v>
      </c>
      <c r="F125" s="468">
        <v>14</v>
      </c>
      <c r="G125" s="468">
        <v>13</v>
      </c>
      <c r="H125" s="468">
        <v>15</v>
      </c>
      <c r="I125" s="2012">
        <v>16</v>
      </c>
      <c r="J125" s="471">
        <v>11</v>
      </c>
      <c r="K125" s="469">
        <v>14</v>
      </c>
      <c r="L125" s="468">
        <v>14</v>
      </c>
      <c r="M125" s="468">
        <v>0</v>
      </c>
      <c r="N125" s="469">
        <v>7</v>
      </c>
      <c r="O125" s="468">
        <v>7</v>
      </c>
      <c r="P125" s="468">
        <v>0</v>
      </c>
      <c r="Q125" s="469">
        <v>11</v>
      </c>
      <c r="R125" s="468">
        <v>11</v>
      </c>
      <c r="S125" s="470">
        <v>0</v>
      </c>
      <c r="T125" s="468">
        <v>11</v>
      </c>
      <c r="U125" s="469">
        <v>0</v>
      </c>
      <c r="V125" s="468">
        <v>0</v>
      </c>
      <c r="W125" s="468">
        <v>0</v>
      </c>
      <c r="X125" s="1544">
        <v>0</v>
      </c>
      <c r="Y125" s="468"/>
      <c r="Z125" s="468"/>
      <c r="AA125" s="468"/>
      <c r="AB125" s="468"/>
      <c r="AC125" s="468"/>
      <c r="AD125" s="468"/>
      <c r="AE125" s="468"/>
    </row>
    <row r="126" spans="1:24" s="109" customFormat="1" ht="4.5" customHeight="1" thickBot="1">
      <c r="A126" s="1553"/>
      <c r="B126" s="1556"/>
      <c r="C126" s="1557"/>
      <c r="D126" s="1558"/>
      <c r="E126" s="1558"/>
      <c r="F126" s="1557"/>
      <c r="G126" s="1558"/>
      <c r="H126" s="1559"/>
      <c r="I126" s="2002"/>
      <c r="J126" s="1560"/>
      <c r="K126" s="1557"/>
      <c r="L126" s="1558"/>
      <c r="M126" s="1559"/>
      <c r="N126" s="1558"/>
      <c r="O126" s="1558"/>
      <c r="P126" s="1558"/>
      <c r="Q126" s="1557"/>
      <c r="R126" s="1558"/>
      <c r="S126" s="1558"/>
      <c r="T126" s="1560"/>
      <c r="U126" s="1557"/>
      <c r="V126" s="1558"/>
      <c r="W126" s="1558"/>
      <c r="X126" s="1561"/>
    </row>
    <row r="127" spans="1:24" s="109" customFormat="1" ht="4.5" customHeight="1">
      <c r="A127" s="106"/>
      <c r="B127" s="15"/>
      <c r="C127" s="468"/>
      <c r="D127" s="468"/>
      <c r="E127" s="461"/>
      <c r="F127" s="468"/>
      <c r="G127" s="468"/>
      <c r="H127" s="468"/>
      <c r="I127" s="728"/>
      <c r="J127" s="468"/>
      <c r="K127" s="468"/>
      <c r="L127" s="468"/>
      <c r="M127" s="461"/>
      <c r="N127" s="468"/>
      <c r="O127" s="468"/>
      <c r="P127" s="461"/>
      <c r="Q127" s="468"/>
      <c r="R127" s="468"/>
      <c r="S127" s="461"/>
      <c r="T127" s="468"/>
      <c r="U127" s="468"/>
      <c r="V127" s="468"/>
      <c r="W127" s="461"/>
      <c r="X127" s="567" t="s">
        <v>46</v>
      </c>
    </row>
    <row r="128" spans="1:24" ht="11.25">
      <c r="A128" s="106"/>
      <c r="B128" s="15"/>
      <c r="C128" s="468"/>
      <c r="D128" s="468"/>
      <c r="E128" s="461"/>
      <c r="F128" s="468"/>
      <c r="G128" s="468"/>
      <c r="H128" s="468"/>
      <c r="I128" s="728"/>
      <c r="J128" s="468"/>
      <c r="K128" s="468"/>
      <c r="L128" s="468"/>
      <c r="M128" s="461"/>
      <c r="N128" s="468"/>
      <c r="O128" s="468"/>
      <c r="P128" s="461"/>
      <c r="Q128" s="468"/>
      <c r="R128" s="468"/>
      <c r="S128" s="461"/>
      <c r="T128" s="468"/>
      <c r="U128" s="468"/>
      <c r="V128" s="468"/>
      <c r="W128" s="461"/>
      <c r="X128" s="468"/>
    </row>
    <row r="129" spans="1:24" ht="11.25">
      <c r="A129" s="488" t="s">
        <v>46</v>
      </c>
      <c r="B129" s="63"/>
      <c r="C129" s="404"/>
      <c r="D129" s="404"/>
      <c r="E129" s="568"/>
      <c r="F129" s="404"/>
      <c r="G129" s="404"/>
      <c r="H129" s="404"/>
      <c r="I129" s="849"/>
      <c r="J129" s="404"/>
      <c r="K129" s="530" t="s">
        <v>258</v>
      </c>
      <c r="L129" s="404"/>
      <c r="M129" s="568"/>
      <c r="N129" s="416"/>
      <c r="O129" s="416"/>
      <c r="P129" s="568"/>
      <c r="Q129" s="416"/>
      <c r="R129" s="416"/>
      <c r="S129" s="568"/>
      <c r="T129" s="416"/>
      <c r="U129" s="416"/>
      <c r="V129" s="416"/>
      <c r="W129" s="568"/>
      <c r="X129" s="416"/>
    </row>
    <row r="130" spans="1:24" ht="11.25">
      <c r="A130" s="488" t="str">
        <f>$A$46</f>
        <v>noch: 6. Fischwirt</v>
      </c>
      <c r="B130" s="63"/>
      <c r="C130" s="404"/>
      <c r="D130" s="404"/>
      <c r="E130" s="568"/>
      <c r="F130" s="404"/>
      <c r="G130" s="404"/>
      <c r="H130" s="404"/>
      <c r="I130" s="849"/>
      <c r="J130" s="404"/>
      <c r="K130" s="404"/>
      <c r="L130" s="404"/>
      <c r="M130" s="568"/>
      <c r="N130" s="416"/>
      <c r="O130" s="416"/>
      <c r="P130" s="568"/>
      <c r="Q130" s="416"/>
      <c r="R130" s="416"/>
      <c r="S130" s="568"/>
      <c r="T130" s="416"/>
      <c r="U130" s="416"/>
      <c r="V130" s="416"/>
      <c r="W130" s="568"/>
      <c r="X130" s="20" t="str">
        <f>'A. Ausbildungsverh. Landwirt'!W3</f>
        <v>Mai 2007</v>
      </c>
    </row>
    <row r="131" spans="1:24" ht="12" customHeight="1">
      <c r="A131" s="488" t="s">
        <v>46</v>
      </c>
      <c r="B131" s="63"/>
      <c r="C131" s="404"/>
      <c r="D131" s="404"/>
      <c r="E131" s="568"/>
      <c r="F131" s="404"/>
      <c r="G131" s="404"/>
      <c r="H131" s="404"/>
      <c r="I131" s="849"/>
      <c r="J131" s="404"/>
      <c r="K131" s="404"/>
      <c r="L131" s="404"/>
      <c r="M131" s="568"/>
      <c r="N131" s="416"/>
      <c r="O131" s="416"/>
      <c r="P131" s="568"/>
      <c r="Q131" s="416"/>
      <c r="R131" s="416"/>
      <c r="S131" s="568"/>
      <c r="T131" s="416"/>
      <c r="U131" s="416"/>
      <c r="V131" s="416"/>
      <c r="W131" s="568"/>
      <c r="X131" s="416"/>
    </row>
    <row r="132" spans="1:24" ht="10.5" customHeight="1" thickBot="1">
      <c r="A132" s="63"/>
      <c r="B132" s="63"/>
      <c r="C132" s="567"/>
      <c r="D132" s="567"/>
      <c r="E132" s="461"/>
      <c r="F132" s="567"/>
      <c r="G132" s="567"/>
      <c r="H132" s="567"/>
      <c r="I132" s="2009"/>
      <c r="J132" s="567"/>
      <c r="K132" s="567"/>
      <c r="L132" s="567"/>
      <c r="M132" s="461"/>
      <c r="N132" s="522"/>
      <c r="O132" s="522"/>
      <c r="P132" s="461"/>
      <c r="Q132" s="522"/>
      <c r="R132" s="522"/>
      <c r="S132" s="461"/>
      <c r="T132" s="522"/>
      <c r="U132" s="522"/>
      <c r="V132" s="522"/>
      <c r="W132" s="461"/>
      <c r="X132" s="522"/>
    </row>
    <row r="133" spans="1:24" ht="15" customHeight="1">
      <c r="A133" s="1524"/>
      <c r="B133" s="1525"/>
      <c r="C133" s="2671" t="str">
        <f>'A. Ausbildungsverh. Landwirt'!$B$8</f>
        <v>Auszubildende am 31.12.2006</v>
      </c>
      <c r="D133" s="2672"/>
      <c r="E133" s="2672"/>
      <c r="F133" s="2672"/>
      <c r="G133" s="2672"/>
      <c r="H133" s="2673"/>
      <c r="I133" s="2004" t="s">
        <v>1</v>
      </c>
      <c r="J133" s="1526" t="s">
        <v>2</v>
      </c>
      <c r="K133" s="1527" t="s">
        <v>204</v>
      </c>
      <c r="L133" s="1528"/>
      <c r="M133" s="1529"/>
      <c r="N133" s="1528"/>
      <c r="O133" s="1528"/>
      <c r="P133" s="1530"/>
      <c r="Q133" s="1527" t="s">
        <v>0</v>
      </c>
      <c r="R133" s="1528"/>
      <c r="S133" s="1529"/>
      <c r="T133" s="1528"/>
      <c r="U133" s="1528"/>
      <c r="V133" s="1528"/>
      <c r="W133" s="1529"/>
      <c r="X133" s="1531"/>
    </row>
    <row r="134" spans="1:24" ht="10.5" customHeight="1">
      <c r="A134" s="1532"/>
      <c r="B134" s="67"/>
      <c r="C134" s="534"/>
      <c r="D134" s="534"/>
      <c r="E134" s="535"/>
      <c r="F134" s="2699" t="s">
        <v>243</v>
      </c>
      <c r="G134" s="2700"/>
      <c r="H134" s="2701"/>
      <c r="I134" s="2005" t="s">
        <v>5</v>
      </c>
      <c r="J134" s="537" t="s">
        <v>6</v>
      </c>
      <c r="K134" s="534"/>
      <c r="L134" s="534"/>
      <c r="M134" s="538"/>
      <c r="N134" s="542" t="s">
        <v>3</v>
      </c>
      <c r="O134" s="536"/>
      <c r="P134" s="570"/>
      <c r="Q134" s="434"/>
      <c r="R134" s="434"/>
      <c r="S134" s="538"/>
      <c r="T134" s="434"/>
      <c r="U134" s="542" t="s">
        <v>4</v>
      </c>
      <c r="V134" s="536"/>
      <c r="W134" s="543"/>
      <c r="X134" s="1533"/>
    </row>
    <row r="135" spans="1:24" ht="10.5" customHeight="1">
      <c r="A135" s="1532"/>
      <c r="B135" s="25" t="s">
        <v>12</v>
      </c>
      <c r="C135" s="544"/>
      <c r="D135" s="544"/>
      <c r="E135" s="545"/>
      <c r="F135" s="2702"/>
      <c r="G135" s="2703"/>
      <c r="H135" s="2704"/>
      <c r="I135" s="2005" t="s">
        <v>12</v>
      </c>
      <c r="J135" s="537" t="s">
        <v>12</v>
      </c>
      <c r="K135" s="544"/>
      <c r="L135" s="544"/>
      <c r="M135" s="547"/>
      <c r="N135" s="539" t="s">
        <v>7</v>
      </c>
      <c r="O135" s="546"/>
      <c r="P135" s="548"/>
      <c r="Q135" s="537"/>
      <c r="R135" s="537"/>
      <c r="S135" s="547"/>
      <c r="T135" s="537" t="s">
        <v>8</v>
      </c>
      <c r="U135" s="549" t="s">
        <v>9</v>
      </c>
      <c r="V135" s="435"/>
      <c r="W135" s="550"/>
      <c r="X135" s="1534"/>
    </row>
    <row r="136" spans="1:24" ht="10.5" customHeight="1">
      <c r="A136" s="1535" t="s">
        <v>53</v>
      </c>
      <c r="B136" s="25" t="s">
        <v>76</v>
      </c>
      <c r="C136" s="410"/>
      <c r="D136" s="410"/>
      <c r="E136" s="551"/>
      <c r="F136" s="2705"/>
      <c r="G136" s="2706"/>
      <c r="H136" s="2707"/>
      <c r="I136" s="2005" t="s">
        <v>24</v>
      </c>
      <c r="J136" s="537" t="s">
        <v>24</v>
      </c>
      <c r="K136" s="410"/>
      <c r="L136" s="410"/>
      <c r="M136" s="552"/>
      <c r="N136" s="553"/>
      <c r="O136" s="435"/>
      <c r="P136" s="554"/>
      <c r="Q136" s="411"/>
      <c r="R136" s="411"/>
      <c r="S136" s="552"/>
      <c r="T136" s="537" t="s">
        <v>13</v>
      </c>
      <c r="U136" s="533"/>
      <c r="V136" s="533"/>
      <c r="W136" s="555"/>
      <c r="X136" s="1536" t="s">
        <v>8</v>
      </c>
    </row>
    <row r="137" spans="1:24" ht="10.5" customHeight="1">
      <c r="A137" s="1532"/>
      <c r="B137" s="25" t="s">
        <v>78</v>
      </c>
      <c r="C137" s="545" t="s">
        <v>23</v>
      </c>
      <c r="D137" s="544" t="s">
        <v>21</v>
      </c>
      <c r="E137" s="544" t="s">
        <v>22</v>
      </c>
      <c r="F137" s="556"/>
      <c r="G137" s="557"/>
      <c r="H137" s="557"/>
      <c r="I137" s="2005" t="s">
        <v>39</v>
      </c>
      <c r="J137" s="537" t="s">
        <v>39</v>
      </c>
      <c r="K137" s="547" t="s">
        <v>23</v>
      </c>
      <c r="L137" s="544" t="s">
        <v>21</v>
      </c>
      <c r="M137" s="544" t="s">
        <v>22</v>
      </c>
      <c r="N137" s="555" t="s">
        <v>23</v>
      </c>
      <c r="O137" s="533" t="s">
        <v>21</v>
      </c>
      <c r="P137" s="572" t="s">
        <v>22</v>
      </c>
      <c r="Q137" s="547" t="s">
        <v>23</v>
      </c>
      <c r="R137" s="537" t="s">
        <v>21</v>
      </c>
      <c r="S137" s="537" t="s">
        <v>22</v>
      </c>
      <c r="T137" s="537" t="s">
        <v>25</v>
      </c>
      <c r="U137" s="547" t="s">
        <v>23</v>
      </c>
      <c r="V137" s="537" t="s">
        <v>21</v>
      </c>
      <c r="W137" s="537" t="s">
        <v>22</v>
      </c>
      <c r="X137" s="1537" t="s">
        <v>13</v>
      </c>
    </row>
    <row r="138" spans="1:24" ht="10.5" customHeight="1">
      <c r="A138" s="1532"/>
      <c r="B138" s="67"/>
      <c r="C138" s="545" t="s">
        <v>35</v>
      </c>
      <c r="D138" s="544" t="s">
        <v>34</v>
      </c>
      <c r="E138" s="544" t="s">
        <v>34</v>
      </c>
      <c r="F138" s="537" t="s">
        <v>36</v>
      </c>
      <c r="G138" s="559" t="s">
        <v>37</v>
      </c>
      <c r="H138" s="559" t="s">
        <v>38</v>
      </c>
      <c r="I138" s="2005" t="s">
        <v>45</v>
      </c>
      <c r="J138" s="537" t="s">
        <v>45</v>
      </c>
      <c r="K138" s="547" t="s">
        <v>35</v>
      </c>
      <c r="L138" s="544" t="s">
        <v>34</v>
      </c>
      <c r="M138" s="544" t="s">
        <v>40</v>
      </c>
      <c r="N138" s="547" t="s">
        <v>35</v>
      </c>
      <c r="O138" s="537" t="s">
        <v>34</v>
      </c>
      <c r="P138" s="544" t="s">
        <v>40</v>
      </c>
      <c r="Q138" s="547" t="s">
        <v>35</v>
      </c>
      <c r="R138" s="537" t="s">
        <v>34</v>
      </c>
      <c r="S138" s="537" t="s">
        <v>40</v>
      </c>
      <c r="T138" s="537" t="s">
        <v>41</v>
      </c>
      <c r="U138" s="547" t="s">
        <v>35</v>
      </c>
      <c r="V138" s="537" t="s">
        <v>34</v>
      </c>
      <c r="W138" s="537" t="s">
        <v>40</v>
      </c>
      <c r="X138" s="1537" t="s">
        <v>25</v>
      </c>
    </row>
    <row r="139" spans="1:25" s="54" customFormat="1" ht="10.5" customHeight="1">
      <c r="A139" s="1538"/>
      <c r="B139" s="82"/>
      <c r="C139" s="560"/>
      <c r="D139" s="561"/>
      <c r="E139" s="561"/>
      <c r="F139" s="412"/>
      <c r="G139" s="423"/>
      <c r="H139" s="423"/>
      <c r="I139" s="2013"/>
      <c r="J139" s="562"/>
      <c r="K139" s="563"/>
      <c r="L139" s="561"/>
      <c r="M139" s="561"/>
      <c r="N139" s="573"/>
      <c r="O139" s="412"/>
      <c r="P139" s="561"/>
      <c r="Q139" s="563"/>
      <c r="R139" s="562"/>
      <c r="S139" s="562"/>
      <c r="T139" s="562"/>
      <c r="U139" s="563"/>
      <c r="V139" s="562"/>
      <c r="W139" s="562"/>
      <c r="X139" s="1539" t="s">
        <v>41</v>
      </c>
      <c r="Y139" s="37"/>
    </row>
    <row r="140" spans="1:25" s="22" customFormat="1" ht="15.75" customHeight="1">
      <c r="A140" s="1540" t="s">
        <v>69</v>
      </c>
      <c r="B140" s="499" t="s">
        <v>101</v>
      </c>
      <c r="C140" s="604">
        <v>5</v>
      </c>
      <c r="D140" s="605">
        <v>5</v>
      </c>
      <c r="E140" s="606">
        <v>0</v>
      </c>
      <c r="F140" s="605">
        <v>0</v>
      </c>
      <c r="G140" s="605">
        <v>4</v>
      </c>
      <c r="H140" s="606">
        <v>1</v>
      </c>
      <c r="I140" s="2014">
        <v>1</v>
      </c>
      <c r="J140" s="606">
        <v>1</v>
      </c>
      <c r="K140" s="605">
        <v>1</v>
      </c>
      <c r="L140" s="605">
        <v>1</v>
      </c>
      <c r="M140" s="605">
        <v>0</v>
      </c>
      <c r="N140" s="604">
        <v>1</v>
      </c>
      <c r="O140" s="605">
        <v>1</v>
      </c>
      <c r="P140" s="606">
        <v>0</v>
      </c>
      <c r="Q140" s="605">
        <v>0</v>
      </c>
      <c r="R140" s="605">
        <v>0</v>
      </c>
      <c r="S140" s="606">
        <v>0</v>
      </c>
      <c r="T140" s="606">
        <v>0</v>
      </c>
      <c r="U140" s="605">
        <v>0</v>
      </c>
      <c r="V140" s="605">
        <v>0</v>
      </c>
      <c r="W140" s="606">
        <v>0</v>
      </c>
      <c r="X140" s="1541">
        <v>0</v>
      </c>
      <c r="Y140" s="87"/>
    </row>
    <row r="141" spans="1:25" ht="3" customHeight="1">
      <c r="A141" s="1542"/>
      <c r="B141" s="68"/>
      <c r="C141" s="576"/>
      <c r="D141" s="522"/>
      <c r="E141" s="523"/>
      <c r="F141" s="522"/>
      <c r="G141" s="522"/>
      <c r="H141" s="523"/>
      <c r="I141" s="2011"/>
      <c r="J141" s="523"/>
      <c r="K141" s="522"/>
      <c r="L141" s="522"/>
      <c r="M141" s="522"/>
      <c r="N141" s="564"/>
      <c r="O141" s="522"/>
      <c r="P141" s="523"/>
      <c r="Q141" s="522"/>
      <c r="R141" s="521"/>
      <c r="S141" s="523"/>
      <c r="T141" s="523"/>
      <c r="U141" s="522"/>
      <c r="V141" s="522"/>
      <c r="W141" s="523"/>
      <c r="X141" s="1543"/>
      <c r="Y141" s="36"/>
    </row>
    <row r="142" spans="1:25" ht="10.5" customHeight="1">
      <c r="A142" s="1542"/>
      <c r="B142" s="648" t="s">
        <v>102</v>
      </c>
      <c r="C142" s="469">
        <v>5</v>
      </c>
      <c r="D142" s="468">
        <v>5</v>
      </c>
      <c r="E142" s="470">
        <v>0</v>
      </c>
      <c r="F142" s="468">
        <v>0</v>
      </c>
      <c r="G142" s="468">
        <v>4</v>
      </c>
      <c r="H142" s="468">
        <v>1</v>
      </c>
      <c r="I142" s="2012">
        <v>1</v>
      </c>
      <c r="J142" s="470">
        <v>1</v>
      </c>
      <c r="K142" s="469">
        <v>1</v>
      </c>
      <c r="L142" s="468">
        <v>1</v>
      </c>
      <c r="M142" s="468">
        <v>0</v>
      </c>
      <c r="N142" s="469">
        <v>1</v>
      </c>
      <c r="O142" s="468">
        <v>1</v>
      </c>
      <c r="P142" s="468">
        <v>0</v>
      </c>
      <c r="Q142" s="469">
        <v>0</v>
      </c>
      <c r="R142" s="468">
        <v>0</v>
      </c>
      <c r="S142" s="470">
        <v>0</v>
      </c>
      <c r="T142" s="470">
        <v>0</v>
      </c>
      <c r="U142" s="468">
        <v>0</v>
      </c>
      <c r="V142" s="468">
        <v>0</v>
      </c>
      <c r="W142" s="470">
        <v>0</v>
      </c>
      <c r="X142" s="1544">
        <v>0</v>
      </c>
      <c r="Y142" s="36"/>
    </row>
    <row r="143" spans="1:25" ht="10.5" customHeight="1">
      <c r="A143" s="1542"/>
      <c r="B143" s="648" t="s">
        <v>264</v>
      </c>
      <c r="C143" s="469">
        <v>0</v>
      </c>
      <c r="D143" s="468">
        <v>0</v>
      </c>
      <c r="E143" s="470">
        <v>0</v>
      </c>
      <c r="F143" s="468">
        <v>0</v>
      </c>
      <c r="G143" s="468">
        <v>0</v>
      </c>
      <c r="H143" s="468">
        <v>0</v>
      </c>
      <c r="I143" s="2012">
        <v>0</v>
      </c>
      <c r="J143" s="470">
        <v>0</v>
      </c>
      <c r="K143" s="469">
        <v>0</v>
      </c>
      <c r="L143" s="468">
        <v>0</v>
      </c>
      <c r="M143" s="468">
        <v>0</v>
      </c>
      <c r="N143" s="469">
        <v>0</v>
      </c>
      <c r="O143" s="468">
        <v>0</v>
      </c>
      <c r="P143" s="468">
        <v>0</v>
      </c>
      <c r="Q143" s="469">
        <v>0</v>
      </c>
      <c r="R143" s="468">
        <v>0</v>
      </c>
      <c r="S143" s="470">
        <v>0</v>
      </c>
      <c r="T143" s="470">
        <v>0</v>
      </c>
      <c r="U143" s="468">
        <v>0</v>
      </c>
      <c r="V143" s="468">
        <v>0</v>
      </c>
      <c r="W143" s="470">
        <v>0</v>
      </c>
      <c r="X143" s="1544">
        <v>0</v>
      </c>
      <c r="Y143" s="36"/>
    </row>
    <row r="144" spans="1:25" ht="21.75" customHeight="1">
      <c r="A144" s="1542"/>
      <c r="B144" s="817" t="s">
        <v>239</v>
      </c>
      <c r="C144" s="469">
        <v>0</v>
      </c>
      <c r="D144" s="468">
        <v>0</v>
      </c>
      <c r="E144" s="470">
        <v>0</v>
      </c>
      <c r="F144" s="468">
        <v>0</v>
      </c>
      <c r="G144" s="468">
        <v>0</v>
      </c>
      <c r="H144" s="468">
        <v>0</v>
      </c>
      <c r="I144" s="2012">
        <v>0</v>
      </c>
      <c r="J144" s="470">
        <v>0</v>
      </c>
      <c r="K144" s="469">
        <v>0</v>
      </c>
      <c r="L144" s="468">
        <v>0</v>
      </c>
      <c r="M144" s="468">
        <v>0</v>
      </c>
      <c r="N144" s="469">
        <v>0</v>
      </c>
      <c r="O144" s="468">
        <v>0</v>
      </c>
      <c r="P144" s="468">
        <v>0</v>
      </c>
      <c r="Q144" s="469">
        <v>0</v>
      </c>
      <c r="R144" s="468">
        <v>0</v>
      </c>
      <c r="S144" s="470">
        <v>0</v>
      </c>
      <c r="T144" s="470">
        <v>0</v>
      </c>
      <c r="U144" s="468">
        <v>0</v>
      </c>
      <c r="V144" s="468">
        <v>0</v>
      </c>
      <c r="W144" s="470">
        <v>0</v>
      </c>
      <c r="X144" s="1544">
        <v>0</v>
      </c>
      <c r="Y144" s="36"/>
    </row>
    <row r="145" spans="1:24" ht="3" customHeight="1">
      <c r="A145" s="1545"/>
      <c r="B145" s="580"/>
      <c r="C145" s="591"/>
      <c r="D145" s="592"/>
      <c r="E145" s="592"/>
      <c r="F145" s="600"/>
      <c r="G145" s="592"/>
      <c r="H145" s="594"/>
      <c r="I145" s="2015"/>
      <c r="J145" s="594"/>
      <c r="K145" s="593"/>
      <c r="L145" s="592"/>
      <c r="M145" s="592"/>
      <c r="N145" s="591"/>
      <c r="O145" s="592"/>
      <c r="P145" s="594"/>
      <c r="Q145" s="593"/>
      <c r="R145" s="592"/>
      <c r="S145" s="592"/>
      <c r="T145" s="585"/>
      <c r="U145" s="593"/>
      <c r="V145" s="592"/>
      <c r="W145" s="592"/>
      <c r="X145" s="1546"/>
    </row>
    <row r="146" spans="1:24" s="36" customFormat="1" ht="10.5" customHeight="1">
      <c r="A146" s="1547"/>
      <c r="B146" s="517"/>
      <c r="C146" s="581"/>
      <c r="D146" s="575"/>
      <c r="E146" s="582"/>
      <c r="F146" s="575"/>
      <c r="G146" s="575"/>
      <c r="H146" s="582"/>
      <c r="I146" s="2016"/>
      <c r="J146" s="582"/>
      <c r="K146" s="462"/>
      <c r="L146" s="575"/>
      <c r="M146" s="582"/>
      <c r="N146" s="462"/>
      <c r="O146" s="575"/>
      <c r="P146" s="582"/>
      <c r="Q146" s="462"/>
      <c r="R146" s="575"/>
      <c r="S146" s="582"/>
      <c r="T146" s="578"/>
      <c r="U146" s="462"/>
      <c r="V146" s="575"/>
      <c r="W146" s="582"/>
      <c r="X146" s="1548"/>
    </row>
    <row r="147" spans="1:25" ht="10.5" customHeight="1">
      <c r="A147" s="1549" t="s">
        <v>80</v>
      </c>
      <c r="B147" s="467" t="s">
        <v>101</v>
      </c>
      <c r="C147" s="461">
        <v>328</v>
      </c>
      <c r="D147" s="461">
        <v>317</v>
      </c>
      <c r="E147" s="464">
        <v>11</v>
      </c>
      <c r="F147" s="461">
        <v>103</v>
      </c>
      <c r="G147" s="461">
        <v>123</v>
      </c>
      <c r="H147" s="464">
        <v>102</v>
      </c>
      <c r="I147" s="595">
        <v>123</v>
      </c>
      <c r="J147" s="464">
        <v>26</v>
      </c>
      <c r="K147" s="461">
        <v>115</v>
      </c>
      <c r="L147" s="461">
        <v>110</v>
      </c>
      <c r="M147" s="464">
        <v>5</v>
      </c>
      <c r="N147" s="461">
        <v>88</v>
      </c>
      <c r="O147" s="461">
        <v>83</v>
      </c>
      <c r="P147" s="464">
        <v>5</v>
      </c>
      <c r="Q147" s="461">
        <v>23</v>
      </c>
      <c r="R147" s="461">
        <v>21</v>
      </c>
      <c r="S147" s="461">
        <v>2</v>
      </c>
      <c r="T147" s="466">
        <v>23</v>
      </c>
      <c r="U147" s="461">
        <v>1</v>
      </c>
      <c r="V147" s="461">
        <v>1</v>
      </c>
      <c r="W147" s="464">
        <v>0</v>
      </c>
      <c r="X147" s="1550">
        <v>1</v>
      </c>
      <c r="Y147" s="39"/>
    </row>
    <row r="148" spans="1:24" ht="10.5" customHeight="1">
      <c r="A148" s="1542"/>
      <c r="B148" s="75"/>
      <c r="C148" s="521"/>
      <c r="D148" s="419"/>
      <c r="E148" s="420"/>
      <c r="F148" s="419"/>
      <c r="G148" s="419"/>
      <c r="H148" s="420"/>
      <c r="I148" s="1172"/>
      <c r="J148" s="464"/>
      <c r="K148" s="419"/>
      <c r="L148" s="419"/>
      <c r="M148" s="1171"/>
      <c r="N148" s="419"/>
      <c r="O148" s="419"/>
      <c r="P148" s="420"/>
      <c r="Q148" s="461"/>
      <c r="R148" s="461"/>
      <c r="S148" s="461"/>
      <c r="T148" s="584"/>
      <c r="U148" s="419"/>
      <c r="V148" s="419"/>
      <c r="W148" s="420"/>
      <c r="X148" s="1551"/>
    </row>
    <row r="149" spans="1:24" ht="10.5" customHeight="1">
      <c r="A149" s="1552"/>
      <c r="B149" s="2387" t="s">
        <v>102</v>
      </c>
      <c r="C149" s="461">
        <v>196</v>
      </c>
      <c r="D149" s="461">
        <v>188</v>
      </c>
      <c r="E149" s="464">
        <v>8</v>
      </c>
      <c r="F149" s="461">
        <v>62</v>
      </c>
      <c r="G149" s="461">
        <v>70</v>
      </c>
      <c r="H149" s="464">
        <v>64</v>
      </c>
      <c r="I149" s="595">
        <v>77</v>
      </c>
      <c r="J149" s="464">
        <v>8</v>
      </c>
      <c r="K149" s="461">
        <v>69</v>
      </c>
      <c r="L149" s="461">
        <v>66</v>
      </c>
      <c r="M149" s="464">
        <v>3</v>
      </c>
      <c r="N149" s="461">
        <v>56</v>
      </c>
      <c r="O149" s="461">
        <v>53</v>
      </c>
      <c r="P149" s="464">
        <v>3</v>
      </c>
      <c r="Q149" s="461">
        <v>9</v>
      </c>
      <c r="R149" s="461">
        <v>7</v>
      </c>
      <c r="S149" s="461">
        <v>2</v>
      </c>
      <c r="T149" s="466">
        <v>9</v>
      </c>
      <c r="U149" s="461">
        <v>1</v>
      </c>
      <c r="V149" s="461">
        <v>1</v>
      </c>
      <c r="W149" s="464">
        <v>0</v>
      </c>
      <c r="X149" s="1550">
        <v>1</v>
      </c>
    </row>
    <row r="150" spans="1:24" ht="10.5" customHeight="1">
      <c r="A150" s="1552"/>
      <c r="B150" s="778" t="s">
        <v>264</v>
      </c>
      <c r="C150" s="463">
        <v>43</v>
      </c>
      <c r="D150" s="461">
        <v>40</v>
      </c>
      <c r="E150" s="464">
        <v>3</v>
      </c>
      <c r="F150" s="461">
        <v>16</v>
      </c>
      <c r="G150" s="461">
        <v>18</v>
      </c>
      <c r="H150" s="464">
        <v>9</v>
      </c>
      <c r="I150" s="595">
        <v>18</v>
      </c>
      <c r="J150" s="464">
        <v>2</v>
      </c>
      <c r="K150" s="461">
        <v>13</v>
      </c>
      <c r="L150" s="461">
        <v>11</v>
      </c>
      <c r="M150" s="464">
        <v>2</v>
      </c>
      <c r="N150" s="461">
        <v>12</v>
      </c>
      <c r="O150" s="461">
        <v>10</v>
      </c>
      <c r="P150" s="464">
        <v>2</v>
      </c>
      <c r="Q150" s="461">
        <v>2</v>
      </c>
      <c r="R150" s="461">
        <v>2</v>
      </c>
      <c r="S150" s="461">
        <v>0</v>
      </c>
      <c r="T150" s="466">
        <v>2</v>
      </c>
      <c r="U150" s="461">
        <v>0</v>
      </c>
      <c r="V150" s="461">
        <v>0</v>
      </c>
      <c r="W150" s="464">
        <v>0</v>
      </c>
      <c r="X150" s="1550">
        <v>0</v>
      </c>
    </row>
    <row r="151" spans="1:24" ht="21.75" customHeight="1">
      <c r="A151" s="1552"/>
      <c r="B151" s="2388" t="s">
        <v>239</v>
      </c>
      <c r="C151" s="463">
        <v>89</v>
      </c>
      <c r="D151" s="461">
        <v>89</v>
      </c>
      <c r="E151" s="464">
        <v>0</v>
      </c>
      <c r="F151" s="461">
        <v>25</v>
      </c>
      <c r="G151" s="461">
        <v>35</v>
      </c>
      <c r="H151" s="464">
        <v>29</v>
      </c>
      <c r="I151" s="595">
        <v>28</v>
      </c>
      <c r="J151" s="464">
        <v>16</v>
      </c>
      <c r="K151" s="461">
        <v>33</v>
      </c>
      <c r="L151" s="461">
        <v>33</v>
      </c>
      <c r="M151" s="464">
        <v>0</v>
      </c>
      <c r="N151" s="461">
        <v>20</v>
      </c>
      <c r="O151" s="461">
        <v>20</v>
      </c>
      <c r="P151" s="464">
        <v>0</v>
      </c>
      <c r="Q151" s="461">
        <v>12</v>
      </c>
      <c r="R151" s="461">
        <v>12</v>
      </c>
      <c r="S151" s="461">
        <v>0</v>
      </c>
      <c r="T151" s="466">
        <v>12</v>
      </c>
      <c r="U151" s="461">
        <v>0</v>
      </c>
      <c r="V151" s="461">
        <v>0</v>
      </c>
      <c r="W151" s="464">
        <v>0</v>
      </c>
      <c r="X151" s="1550">
        <v>0</v>
      </c>
    </row>
    <row r="152" spans="1:24" ht="10.5" customHeight="1" thickBot="1">
      <c r="A152" s="1553"/>
      <c r="B152" s="1327"/>
      <c r="C152" s="1236"/>
      <c r="D152" s="1328"/>
      <c r="E152" s="1329"/>
      <c r="F152" s="1328"/>
      <c r="G152" s="1328"/>
      <c r="H152" s="1329"/>
      <c r="I152" s="2017"/>
      <c r="J152" s="1329"/>
      <c r="K152" s="1235"/>
      <c r="L152" s="1328"/>
      <c r="M152" s="1329"/>
      <c r="N152" s="1331"/>
      <c r="O152" s="1328"/>
      <c r="P152" s="1329"/>
      <c r="Q152" s="1235"/>
      <c r="R152" s="1328"/>
      <c r="S152" s="1329"/>
      <c r="T152" s="1330"/>
      <c r="U152" s="1331"/>
      <c r="V152" s="1328"/>
      <c r="W152" s="1329"/>
      <c r="X152" s="1554"/>
    </row>
    <row r="153" spans="1:24" s="36" customFormat="1" ht="10.5" customHeight="1">
      <c r="A153" s="106"/>
      <c r="B153" s="106"/>
      <c r="C153" s="461"/>
      <c r="D153" s="522"/>
      <c r="E153" s="522"/>
      <c r="F153" s="522"/>
      <c r="G153" s="522"/>
      <c r="H153" s="522"/>
      <c r="I153" s="764"/>
      <c r="J153" s="522"/>
      <c r="K153" s="461"/>
      <c r="L153" s="522"/>
      <c r="M153" s="522"/>
      <c r="N153" s="468"/>
      <c r="O153" s="522"/>
      <c r="P153" s="522"/>
      <c r="Q153" s="461"/>
      <c r="R153" s="522"/>
      <c r="S153" s="522"/>
      <c r="T153" s="522"/>
      <c r="U153" s="468"/>
      <c r="V153" s="522"/>
      <c r="W153" s="522"/>
      <c r="X153" s="522"/>
    </row>
    <row r="154" spans="1:24" s="36" customFormat="1" ht="10.5" customHeight="1">
      <c r="A154" s="106"/>
      <c r="B154" s="106"/>
      <c r="C154" s="461"/>
      <c r="D154" s="522"/>
      <c r="E154" s="522"/>
      <c r="F154" s="522"/>
      <c r="G154" s="522"/>
      <c r="H154" s="522"/>
      <c r="I154" s="764"/>
      <c r="J154" s="522" t="s">
        <v>46</v>
      </c>
      <c r="K154" s="461"/>
      <c r="L154" s="522"/>
      <c r="M154" s="522"/>
      <c r="N154" s="468"/>
      <c r="O154" s="522"/>
      <c r="P154" s="522"/>
      <c r="Q154" s="461"/>
      <c r="R154" s="522"/>
      <c r="S154" s="522"/>
      <c r="T154" s="522"/>
      <c r="U154" s="468"/>
      <c r="V154" s="522"/>
      <c r="W154" s="522"/>
      <c r="X154" s="522"/>
    </row>
    <row r="155" spans="1:24" s="36" customFormat="1" ht="10.5" customHeight="1">
      <c r="A155" s="106"/>
      <c r="B155" s="106"/>
      <c r="C155" s="461"/>
      <c r="D155" s="522" t="s">
        <v>46</v>
      </c>
      <c r="E155" s="522"/>
      <c r="F155" s="522"/>
      <c r="G155" s="522"/>
      <c r="H155" s="522" t="s">
        <v>46</v>
      </c>
      <c r="I155" s="764"/>
      <c r="J155" s="522"/>
      <c r="K155" s="461"/>
      <c r="L155" s="522"/>
      <c r="M155" s="522"/>
      <c r="N155" s="468"/>
      <c r="O155" s="522"/>
      <c r="P155" s="522"/>
      <c r="Q155" s="461"/>
      <c r="R155" s="522"/>
      <c r="S155" s="522"/>
      <c r="T155" s="522"/>
      <c r="U155" s="468"/>
      <c r="V155" s="522"/>
      <c r="W155" s="522"/>
      <c r="X155" s="522"/>
    </row>
    <row r="156" spans="1:24" s="36" customFormat="1" ht="10.5" customHeight="1">
      <c r="A156" s="106"/>
      <c r="B156" s="106"/>
      <c r="C156" s="461"/>
      <c r="D156" s="522"/>
      <c r="E156" s="522"/>
      <c r="F156" s="522"/>
      <c r="G156" s="522"/>
      <c r="H156" s="522"/>
      <c r="I156" s="764"/>
      <c r="J156" s="522"/>
      <c r="K156" s="461"/>
      <c r="L156" s="522"/>
      <c r="M156" s="522"/>
      <c r="N156" s="468"/>
      <c r="O156" s="522"/>
      <c r="P156" s="522"/>
      <c r="Q156" s="461"/>
      <c r="R156" s="522"/>
      <c r="S156" s="522"/>
      <c r="T156" s="522"/>
      <c r="U156" s="468"/>
      <c r="V156" s="522"/>
      <c r="W156" s="522"/>
      <c r="X156" s="522"/>
    </row>
    <row r="157" spans="1:24" s="36" customFormat="1" ht="10.5" customHeight="1">
      <c r="A157" s="106"/>
      <c r="B157" s="106"/>
      <c r="C157" s="461"/>
      <c r="D157" s="522"/>
      <c r="E157" s="522"/>
      <c r="F157" s="522"/>
      <c r="G157" s="522"/>
      <c r="H157" s="522"/>
      <c r="I157" s="764"/>
      <c r="J157" s="522"/>
      <c r="K157" s="461"/>
      <c r="L157" s="522"/>
      <c r="M157" s="522"/>
      <c r="N157" s="468"/>
      <c r="O157" s="522"/>
      <c r="P157" s="522"/>
      <c r="Q157" s="461"/>
      <c r="R157" s="522"/>
      <c r="S157" s="522"/>
      <c r="T157" s="522"/>
      <c r="U157" s="468"/>
      <c r="V157" s="522"/>
      <c r="W157" s="522"/>
      <c r="X157" s="522"/>
    </row>
    <row r="158" spans="1:24" s="36" customFormat="1" ht="10.5" customHeight="1">
      <c r="A158" s="106"/>
      <c r="B158" s="106"/>
      <c r="C158" s="461"/>
      <c r="D158" s="522"/>
      <c r="E158" s="522"/>
      <c r="F158" s="522"/>
      <c r="G158" s="522"/>
      <c r="H158" s="522"/>
      <c r="I158" s="764"/>
      <c r="J158" s="522"/>
      <c r="K158" s="461"/>
      <c r="L158" s="522"/>
      <c r="M158" s="522"/>
      <c r="N158" s="468"/>
      <c r="O158" s="522"/>
      <c r="P158" s="522"/>
      <c r="Q158" s="461"/>
      <c r="R158" s="522"/>
      <c r="S158" s="522"/>
      <c r="T158" s="522"/>
      <c r="U158" s="468"/>
      <c r="V158" s="522"/>
      <c r="W158" s="522"/>
      <c r="X158" s="522"/>
    </row>
    <row r="159" spans="1:24" s="36" customFormat="1" ht="10.5" customHeight="1">
      <c r="A159" s="106"/>
      <c r="B159" s="106"/>
      <c r="C159" s="461"/>
      <c r="D159" s="522"/>
      <c r="E159" s="522"/>
      <c r="F159" s="522"/>
      <c r="G159" s="522"/>
      <c r="H159" s="522"/>
      <c r="I159" s="764"/>
      <c r="J159" s="522"/>
      <c r="K159" s="461"/>
      <c r="L159" s="522"/>
      <c r="M159" s="522"/>
      <c r="N159" s="468"/>
      <c r="O159" s="522"/>
      <c r="P159" s="522"/>
      <c r="Q159" s="461"/>
      <c r="R159" s="522"/>
      <c r="S159" s="522"/>
      <c r="T159" s="522"/>
      <c r="U159" s="468"/>
      <c r="V159" s="522"/>
      <c r="W159" s="522"/>
      <c r="X159" s="522"/>
    </row>
    <row r="160" spans="1:24" s="36" customFormat="1" ht="10.5" customHeight="1">
      <c r="A160" s="106"/>
      <c r="B160" s="106"/>
      <c r="C160" s="461"/>
      <c r="D160" s="522"/>
      <c r="E160" s="522"/>
      <c r="F160" s="522"/>
      <c r="G160" s="522"/>
      <c r="H160" s="522"/>
      <c r="I160" s="764"/>
      <c r="J160" s="522"/>
      <c r="K160" s="461"/>
      <c r="L160" s="522"/>
      <c r="M160" s="522"/>
      <c r="N160" s="468"/>
      <c r="O160" s="522"/>
      <c r="P160" s="522"/>
      <c r="Q160" s="461"/>
      <c r="R160" s="522"/>
      <c r="S160" s="522"/>
      <c r="T160" s="522"/>
      <c r="U160" s="468"/>
      <c r="V160" s="522"/>
      <c r="W160" s="522"/>
      <c r="X160" s="522"/>
    </row>
    <row r="161" spans="1:24" s="36" customFormat="1" ht="10.5" customHeight="1">
      <c r="A161" s="106"/>
      <c r="B161" s="106"/>
      <c r="C161" s="461"/>
      <c r="D161" s="522"/>
      <c r="E161" s="522"/>
      <c r="F161" s="522"/>
      <c r="G161" s="522"/>
      <c r="H161" s="522"/>
      <c r="I161" s="764"/>
      <c r="J161" s="522"/>
      <c r="K161" s="461"/>
      <c r="L161" s="522"/>
      <c r="M161" s="522"/>
      <c r="N161" s="468"/>
      <c r="O161" s="522"/>
      <c r="P161" s="522"/>
      <c r="Q161" s="461"/>
      <c r="R161" s="522"/>
      <c r="S161" s="522"/>
      <c r="T161" s="522"/>
      <c r="U161" s="468"/>
      <c r="V161" s="522"/>
      <c r="W161" s="522"/>
      <c r="X161" s="522"/>
    </row>
    <row r="162" spans="1:24" s="36" customFormat="1" ht="10.5" customHeight="1">
      <c r="A162" s="106"/>
      <c r="B162" s="106"/>
      <c r="C162" s="461"/>
      <c r="D162" s="522"/>
      <c r="E162" s="522"/>
      <c r="F162" s="522"/>
      <c r="G162" s="522"/>
      <c r="H162" s="522"/>
      <c r="I162" s="764"/>
      <c r="J162" s="522"/>
      <c r="K162" s="461"/>
      <c r="L162" s="522"/>
      <c r="M162" s="522"/>
      <c r="N162" s="468"/>
      <c r="O162" s="522"/>
      <c r="P162" s="522"/>
      <c r="Q162" s="461"/>
      <c r="R162" s="522"/>
      <c r="S162" s="522"/>
      <c r="T162" s="522"/>
      <c r="U162" s="468"/>
      <c r="V162" s="522"/>
      <c r="W162" s="522"/>
      <c r="X162" s="522"/>
    </row>
    <row r="163" spans="1:24" s="36" customFormat="1" ht="10.5" customHeight="1">
      <c r="A163" s="106"/>
      <c r="B163" s="106"/>
      <c r="C163" s="461"/>
      <c r="D163" s="522"/>
      <c r="E163" s="522"/>
      <c r="F163" s="522"/>
      <c r="G163" s="522"/>
      <c r="H163" s="522"/>
      <c r="I163" s="764"/>
      <c r="J163" s="522"/>
      <c r="K163" s="461"/>
      <c r="L163" s="522"/>
      <c r="M163" s="522"/>
      <c r="N163" s="468"/>
      <c r="O163" s="522"/>
      <c r="P163" s="522"/>
      <c r="Q163" s="461"/>
      <c r="R163" s="522"/>
      <c r="S163" s="522"/>
      <c r="T163" s="522"/>
      <c r="U163" s="468"/>
      <c r="V163" s="522"/>
      <c r="W163" s="522"/>
      <c r="X163" s="522"/>
    </row>
    <row r="164" spans="1:24" s="36" customFormat="1" ht="10.5" customHeight="1">
      <c r="A164" s="106"/>
      <c r="B164" s="106"/>
      <c r="C164" s="461"/>
      <c r="D164" s="522"/>
      <c r="E164" s="522"/>
      <c r="F164" s="522"/>
      <c r="G164" s="522"/>
      <c r="H164" s="522"/>
      <c r="I164" s="764"/>
      <c r="J164" s="522"/>
      <c r="K164" s="461"/>
      <c r="L164" s="522"/>
      <c r="M164" s="522"/>
      <c r="N164" s="468"/>
      <c r="O164" s="522"/>
      <c r="P164" s="522"/>
      <c r="Q164" s="461"/>
      <c r="R164" s="522"/>
      <c r="S164" s="522"/>
      <c r="T164" s="522"/>
      <c r="U164" s="468"/>
      <c r="V164" s="522"/>
      <c r="W164" s="522"/>
      <c r="X164" s="522"/>
    </row>
    <row r="165" spans="1:24" s="36" customFormat="1" ht="10.5" customHeight="1">
      <c r="A165" s="106"/>
      <c r="B165" s="106"/>
      <c r="C165" s="461"/>
      <c r="D165" s="522"/>
      <c r="E165" s="522"/>
      <c r="F165" s="522"/>
      <c r="G165" s="522"/>
      <c r="H165" s="522"/>
      <c r="I165" s="764"/>
      <c r="J165" s="522"/>
      <c r="K165" s="461"/>
      <c r="L165" s="522"/>
      <c r="M165" s="522"/>
      <c r="N165" s="468"/>
      <c r="O165" s="522"/>
      <c r="P165" s="522"/>
      <c r="Q165" s="461"/>
      <c r="R165" s="522"/>
      <c r="S165" s="522"/>
      <c r="T165" s="522"/>
      <c r="U165" s="468"/>
      <c r="V165" s="522"/>
      <c r="W165" s="522"/>
      <c r="X165" s="522"/>
    </row>
    <row r="166" spans="1:24" s="36" customFormat="1" ht="10.5" customHeight="1">
      <c r="A166" s="106"/>
      <c r="B166" s="106"/>
      <c r="C166" s="461"/>
      <c r="D166" s="522"/>
      <c r="E166" s="522"/>
      <c r="F166" s="522"/>
      <c r="G166" s="522"/>
      <c r="H166" s="522"/>
      <c r="I166" s="764"/>
      <c r="J166" s="522"/>
      <c r="K166" s="461"/>
      <c r="L166" s="522"/>
      <c r="M166" s="522"/>
      <c r="N166" s="468"/>
      <c r="O166" s="522"/>
      <c r="P166" s="522"/>
      <c r="Q166" s="461"/>
      <c r="R166" s="522"/>
      <c r="S166" s="522"/>
      <c r="T166" s="522"/>
      <c r="U166" s="468"/>
      <c r="V166" s="522"/>
      <c r="W166" s="522"/>
      <c r="X166" s="522"/>
    </row>
    <row r="167" spans="1:24" s="36" customFormat="1" ht="10.5" customHeight="1">
      <c r="A167" s="106"/>
      <c r="B167" s="106"/>
      <c r="C167" s="461"/>
      <c r="D167" s="522"/>
      <c r="E167" s="522"/>
      <c r="F167" s="522"/>
      <c r="G167" s="522"/>
      <c r="H167" s="522"/>
      <c r="I167" s="764"/>
      <c r="J167" s="522"/>
      <c r="K167" s="461"/>
      <c r="L167" s="522"/>
      <c r="M167" s="522"/>
      <c r="N167" s="468"/>
      <c r="O167" s="522"/>
      <c r="P167" s="522"/>
      <c r="Q167" s="461"/>
      <c r="R167" s="522"/>
      <c r="S167" s="522"/>
      <c r="T167" s="522"/>
      <c r="U167" s="468"/>
      <c r="V167" s="522"/>
      <c r="W167" s="522"/>
      <c r="X167" s="522"/>
    </row>
    <row r="168" spans="1:24" s="36" customFormat="1" ht="10.5" customHeight="1">
      <c r="A168" s="106"/>
      <c r="B168" s="106"/>
      <c r="C168" s="461"/>
      <c r="D168" s="522"/>
      <c r="E168" s="522"/>
      <c r="F168" s="522"/>
      <c r="G168" s="522"/>
      <c r="H168" s="522"/>
      <c r="I168" s="764"/>
      <c r="J168" s="522"/>
      <c r="K168" s="461"/>
      <c r="L168" s="522"/>
      <c r="M168" s="522"/>
      <c r="N168" s="468"/>
      <c r="O168" s="522"/>
      <c r="P168" s="522"/>
      <c r="Q168" s="461"/>
      <c r="R168" s="522"/>
      <c r="S168" s="522"/>
      <c r="T168" s="522"/>
      <c r="U168" s="468"/>
      <c r="V168" s="522"/>
      <c r="W168" s="522"/>
      <c r="X168" s="522"/>
    </row>
    <row r="169" spans="1:24" s="36" customFormat="1" ht="10.5" customHeight="1">
      <c r="A169" s="106"/>
      <c r="B169" s="106"/>
      <c r="C169" s="461"/>
      <c r="D169" s="522"/>
      <c r="E169" s="522"/>
      <c r="F169" s="522"/>
      <c r="G169" s="522"/>
      <c r="H169" s="522"/>
      <c r="I169" s="764"/>
      <c r="J169" s="522"/>
      <c r="K169" s="461"/>
      <c r="L169" s="522"/>
      <c r="M169" s="522"/>
      <c r="N169" s="468"/>
      <c r="O169" s="522"/>
      <c r="P169" s="522"/>
      <c r="Q169" s="461"/>
      <c r="R169" s="522"/>
      <c r="S169" s="522"/>
      <c r="T169" s="522"/>
      <c r="U169" s="468"/>
      <c r="V169" s="522"/>
      <c r="W169" s="522"/>
      <c r="X169" s="522"/>
    </row>
    <row r="170" spans="1:24" s="54" customFormat="1" ht="10.5" customHeight="1">
      <c r="A170" s="75"/>
      <c r="B170" s="68"/>
      <c r="C170" s="463"/>
      <c r="D170" s="522"/>
      <c r="E170" s="523"/>
      <c r="F170" s="522"/>
      <c r="G170" s="522"/>
      <c r="H170" s="523"/>
      <c r="I170" s="2018"/>
      <c r="J170" s="523"/>
      <c r="K170" s="461"/>
      <c r="L170" s="522"/>
      <c r="M170" s="522"/>
      <c r="N170" s="463"/>
      <c r="O170" s="522"/>
      <c r="P170" s="523"/>
      <c r="Q170" s="461"/>
      <c r="R170" s="522"/>
      <c r="S170" s="522"/>
      <c r="T170" s="565"/>
      <c r="U170" s="461"/>
      <c r="V170" s="522"/>
      <c r="W170" s="522"/>
      <c r="X170" s="565"/>
    </row>
    <row r="171" spans="1:24" ht="10.5" customHeight="1">
      <c r="A171" s="80" t="s">
        <v>212</v>
      </c>
      <c r="B171" s="84" t="s">
        <v>101</v>
      </c>
      <c r="C171" s="522">
        <f aca="true" t="shared" si="0" ref="C171:H171">SUM(C173:C175)</f>
        <v>220</v>
      </c>
      <c r="D171" s="522">
        <f t="shared" si="0"/>
        <v>216</v>
      </c>
      <c r="E171" s="523">
        <f t="shared" si="0"/>
        <v>4</v>
      </c>
      <c r="F171" s="461">
        <f t="shared" si="0"/>
        <v>74</v>
      </c>
      <c r="G171" s="461">
        <f t="shared" si="0"/>
        <v>75</v>
      </c>
      <c r="H171" s="461">
        <f t="shared" si="0"/>
        <v>71</v>
      </c>
      <c r="I171" s="2011">
        <f>SUM(I173:I175)</f>
        <v>89</v>
      </c>
      <c r="J171" s="521">
        <f>SUM(J121,J103,J97,J79,J73,J61,J55,J38,J26,J20,J14)</f>
        <v>24</v>
      </c>
      <c r="K171" s="463">
        <f>L171+M171</f>
        <v>78</v>
      </c>
      <c r="L171" s="521">
        <f>SUM(L121,L103,L97,L79,L73,L61,L55,L38,L20,L14)</f>
        <v>75</v>
      </c>
      <c r="M171" s="586">
        <f>SUM(M121,M103,M97,M79,M73,M61,M55,M38,M20,M14)</f>
        <v>3</v>
      </c>
      <c r="N171" s="461">
        <f>O171+P171</f>
        <v>58</v>
      </c>
      <c r="O171" s="521">
        <f>SUM(O173:O175)</f>
        <v>55</v>
      </c>
      <c r="P171" s="586">
        <f>SUM(P173:P175)</f>
        <v>3</v>
      </c>
      <c r="Q171" s="461">
        <f>R171+S171</f>
        <v>23</v>
      </c>
      <c r="R171" s="521">
        <f>SUM(R121,R103,R97,R79,R73,R61,R55,R38,R20,R14)</f>
        <v>21</v>
      </c>
      <c r="S171" s="521">
        <f>SUM(S121,S103,S97,S79,S73,S61,S55,S38,S20,S14)</f>
        <v>2</v>
      </c>
      <c r="T171" s="577">
        <f>SUM(T121,T103,T97,T79,T73,T61,T55,T38,T20,T14)</f>
        <v>23</v>
      </c>
      <c r="U171" s="461">
        <f>V171+W171</f>
        <v>1</v>
      </c>
      <c r="V171" s="521">
        <f>SUM(V121,V103,V97,V79,V73,V61,V55,V38,V26,V20,V14)</f>
        <v>1</v>
      </c>
      <c r="W171" s="521">
        <f>SUM(W121,W103,W97,W79,W73,W61,W55,W38,W26,W20,W14)</f>
        <v>0</v>
      </c>
      <c r="X171" s="577">
        <v>0</v>
      </c>
    </row>
    <row r="172" spans="1:24" ht="10.5" customHeight="1">
      <c r="A172" s="75"/>
      <c r="B172" s="68"/>
      <c r="C172" s="576"/>
      <c r="D172" s="522"/>
      <c r="E172" s="523" t="s">
        <v>46</v>
      </c>
      <c r="F172" s="419"/>
      <c r="G172" s="419"/>
      <c r="H172" s="420"/>
      <c r="I172" s="1897"/>
      <c r="J172" s="416"/>
      <c r="K172" s="418"/>
      <c r="L172" s="416"/>
      <c r="M172" s="417"/>
      <c r="N172" s="419"/>
      <c r="O172" s="416"/>
      <c r="P172" s="417"/>
      <c r="Q172" s="419"/>
      <c r="R172" s="416"/>
      <c r="S172" s="416"/>
      <c r="T172" s="427"/>
      <c r="U172" s="419"/>
      <c r="V172" s="416"/>
      <c r="W172" s="416"/>
      <c r="X172" s="427"/>
    </row>
    <row r="173" spans="1:24" ht="10.5" customHeight="1">
      <c r="A173" s="75"/>
      <c r="B173" s="648" t="s">
        <v>102</v>
      </c>
      <c r="C173" s="522">
        <f>SUM(C123,C105,C99,C81,C75,C63,C57,C40,C22,C16)</f>
        <v>124</v>
      </c>
      <c r="D173" s="522">
        <f>SUM(D123,D105,D99,D81,D75,D63,D57,D40,D22,D16)</f>
        <v>123</v>
      </c>
      <c r="E173" s="523">
        <f aca="true" t="shared" si="1" ref="E173:W175">SUM(E123,E105,E99,E81,E75,E63,E57,E40,E22,E16)</f>
        <v>1</v>
      </c>
      <c r="F173" s="522">
        <f t="shared" si="1"/>
        <v>43</v>
      </c>
      <c r="G173" s="522">
        <f t="shared" si="1"/>
        <v>41</v>
      </c>
      <c r="H173" s="522">
        <f t="shared" si="1"/>
        <v>40</v>
      </c>
      <c r="I173" s="2018">
        <f t="shared" si="1"/>
        <v>53</v>
      </c>
      <c r="J173" s="522">
        <f t="shared" si="1"/>
        <v>7</v>
      </c>
      <c r="K173" s="564">
        <f t="shared" si="1"/>
        <v>48</v>
      </c>
      <c r="L173" s="522">
        <f t="shared" si="1"/>
        <v>46</v>
      </c>
      <c r="M173" s="523">
        <f t="shared" si="1"/>
        <v>2</v>
      </c>
      <c r="N173" s="522">
        <f t="shared" si="1"/>
        <v>39</v>
      </c>
      <c r="O173" s="522">
        <f t="shared" si="1"/>
        <v>37</v>
      </c>
      <c r="P173" s="523">
        <f t="shared" si="1"/>
        <v>2</v>
      </c>
      <c r="Q173" s="522">
        <f t="shared" si="1"/>
        <v>9</v>
      </c>
      <c r="R173" s="522">
        <f t="shared" si="1"/>
        <v>7</v>
      </c>
      <c r="S173" s="522">
        <f t="shared" si="1"/>
        <v>2</v>
      </c>
      <c r="T173" s="565">
        <f t="shared" si="1"/>
        <v>9</v>
      </c>
      <c r="U173" s="522">
        <f t="shared" si="1"/>
        <v>1</v>
      </c>
      <c r="V173" s="522">
        <f t="shared" si="1"/>
        <v>1</v>
      </c>
      <c r="W173" s="522">
        <f t="shared" si="1"/>
        <v>0</v>
      </c>
      <c r="X173" s="565">
        <f>SUM(X123,X105,X99,X81,X75,X63,X57,X40,X22,X16)</f>
        <v>1</v>
      </c>
    </row>
    <row r="174" spans="1:24" ht="10.5" customHeight="1">
      <c r="A174" s="75"/>
      <c r="B174" s="648" t="s">
        <v>264</v>
      </c>
      <c r="C174" s="522">
        <f aca="true" t="shared" si="2" ref="C174:R175">SUM(C124,C106,C100,C82,C76,C64,C58,C41,C23,C17)</f>
        <v>20</v>
      </c>
      <c r="D174" s="522">
        <f t="shared" si="2"/>
        <v>17</v>
      </c>
      <c r="E174" s="523">
        <f t="shared" si="2"/>
        <v>3</v>
      </c>
      <c r="F174" s="522">
        <f t="shared" si="2"/>
        <v>8</v>
      </c>
      <c r="G174" s="522">
        <f t="shared" si="2"/>
        <v>9</v>
      </c>
      <c r="H174" s="522">
        <f t="shared" si="2"/>
        <v>3</v>
      </c>
      <c r="I174" s="2018">
        <f t="shared" si="2"/>
        <v>10</v>
      </c>
      <c r="J174" s="522">
        <f t="shared" si="2"/>
        <v>1</v>
      </c>
      <c r="K174" s="564">
        <f t="shared" si="2"/>
        <v>9</v>
      </c>
      <c r="L174" s="522">
        <f t="shared" si="2"/>
        <v>8</v>
      </c>
      <c r="M174" s="523">
        <f t="shared" si="2"/>
        <v>1</v>
      </c>
      <c r="N174" s="522">
        <f t="shared" si="2"/>
        <v>9</v>
      </c>
      <c r="O174" s="522">
        <f t="shared" si="2"/>
        <v>8</v>
      </c>
      <c r="P174" s="523">
        <f t="shared" si="2"/>
        <v>1</v>
      </c>
      <c r="Q174" s="522">
        <f t="shared" si="2"/>
        <v>2</v>
      </c>
      <c r="R174" s="522">
        <f t="shared" si="2"/>
        <v>2</v>
      </c>
      <c r="S174" s="522">
        <f t="shared" si="1"/>
        <v>0</v>
      </c>
      <c r="T174" s="565">
        <f t="shared" si="1"/>
        <v>2</v>
      </c>
      <c r="U174" s="522">
        <f t="shared" si="1"/>
        <v>0</v>
      </c>
      <c r="V174" s="522">
        <f t="shared" si="1"/>
        <v>0</v>
      </c>
      <c r="W174" s="522">
        <f t="shared" si="1"/>
        <v>0</v>
      </c>
      <c r="X174" s="565">
        <f>SUM(X124,X106,X100,X82,X76,X64,X58,X41,X23,X17)</f>
        <v>0</v>
      </c>
    </row>
    <row r="175" spans="1:24" ht="21.75" customHeight="1">
      <c r="A175" s="75"/>
      <c r="B175" s="817" t="s">
        <v>239</v>
      </c>
      <c r="C175" s="522">
        <f t="shared" si="2"/>
        <v>76</v>
      </c>
      <c r="D175" s="522">
        <f t="shared" si="2"/>
        <v>76</v>
      </c>
      <c r="E175" s="523">
        <f t="shared" si="1"/>
        <v>0</v>
      </c>
      <c r="F175" s="522">
        <f t="shared" si="1"/>
        <v>23</v>
      </c>
      <c r="G175" s="522">
        <f t="shared" si="1"/>
        <v>25</v>
      </c>
      <c r="H175" s="522">
        <f t="shared" si="1"/>
        <v>28</v>
      </c>
      <c r="I175" s="2018">
        <f t="shared" si="1"/>
        <v>26</v>
      </c>
      <c r="J175" s="522">
        <f t="shared" si="1"/>
        <v>16</v>
      </c>
      <c r="K175" s="564">
        <f t="shared" si="1"/>
        <v>21</v>
      </c>
      <c r="L175" s="522">
        <f t="shared" si="1"/>
        <v>21</v>
      </c>
      <c r="M175" s="523">
        <f t="shared" si="1"/>
        <v>0</v>
      </c>
      <c r="N175" s="522">
        <f t="shared" si="1"/>
        <v>10</v>
      </c>
      <c r="O175" s="522">
        <f t="shared" si="1"/>
        <v>10</v>
      </c>
      <c r="P175" s="523">
        <f t="shared" si="1"/>
        <v>0</v>
      </c>
      <c r="Q175" s="522">
        <f t="shared" si="1"/>
        <v>12</v>
      </c>
      <c r="R175" s="522">
        <f t="shared" si="1"/>
        <v>12</v>
      </c>
      <c r="S175" s="522">
        <f t="shared" si="1"/>
        <v>0</v>
      </c>
      <c r="T175" s="565">
        <f t="shared" si="1"/>
        <v>12</v>
      </c>
      <c r="U175" s="522">
        <f t="shared" si="1"/>
        <v>0</v>
      </c>
      <c r="V175" s="522">
        <f t="shared" si="1"/>
        <v>0</v>
      </c>
      <c r="W175" s="522">
        <f t="shared" si="1"/>
        <v>0</v>
      </c>
      <c r="X175" s="565">
        <f>SUM(X125,X107,X101,X83,X77,X65,X59,X42,X24,X18)</f>
        <v>0</v>
      </c>
    </row>
    <row r="176" spans="1:24" ht="10.5" customHeight="1">
      <c r="A176" s="75"/>
      <c r="B176" s="68"/>
      <c r="C176" s="418"/>
      <c r="D176" s="416"/>
      <c r="E176" s="417"/>
      <c r="F176" s="416"/>
      <c r="G176" s="416"/>
      <c r="H176" s="417"/>
      <c r="I176" s="880"/>
      <c r="J176" s="427"/>
      <c r="K176" s="419"/>
      <c r="L176" s="416"/>
      <c r="M176" s="416"/>
      <c r="N176" s="418"/>
      <c r="O176" s="416"/>
      <c r="P176" s="417"/>
      <c r="Q176" s="419"/>
      <c r="R176" s="416"/>
      <c r="S176" s="416"/>
      <c r="T176" s="427"/>
      <c r="U176" s="419"/>
      <c r="V176" s="416"/>
      <c r="W176" s="416"/>
      <c r="X176" s="427"/>
    </row>
    <row r="177" spans="1:24" s="54" customFormat="1" ht="10.5" customHeight="1">
      <c r="A177" s="490"/>
      <c r="B177" s="432"/>
      <c r="C177" s="601"/>
      <c r="D177" s="413"/>
      <c r="E177" s="414"/>
      <c r="F177" s="413"/>
      <c r="G177" s="413"/>
      <c r="H177" s="414"/>
      <c r="I177" s="2019"/>
      <c r="J177" s="602"/>
      <c r="K177" s="603"/>
      <c r="L177" s="413"/>
      <c r="M177" s="413"/>
      <c r="N177" s="601"/>
      <c r="O177" s="413"/>
      <c r="P177" s="414"/>
      <c r="Q177" s="603"/>
      <c r="R177" s="413"/>
      <c r="S177" s="413"/>
      <c r="T177" s="602"/>
      <c r="U177" s="603"/>
      <c r="V177" s="413"/>
      <c r="W177" s="413"/>
      <c r="X177" s="602"/>
    </row>
    <row r="178" spans="1:24" ht="10.5" customHeight="1">
      <c r="A178" s="80" t="s">
        <v>242</v>
      </c>
      <c r="B178" s="84" t="s">
        <v>101</v>
      </c>
      <c r="C178" s="463">
        <f>SUM(D178:E178)</f>
        <v>108</v>
      </c>
      <c r="D178" s="521">
        <f>SUM(D180:D182)</f>
        <v>101</v>
      </c>
      <c r="E178" s="586">
        <f aca="true" t="shared" si="3" ref="E178:X178">SUM(E180:E182)</f>
        <v>7</v>
      </c>
      <c r="F178" s="521">
        <f t="shared" si="3"/>
        <v>29</v>
      </c>
      <c r="G178" s="521">
        <f t="shared" si="3"/>
        <v>48</v>
      </c>
      <c r="H178" s="586">
        <f t="shared" si="3"/>
        <v>31</v>
      </c>
      <c r="I178" s="2008">
        <f t="shared" si="3"/>
        <v>34</v>
      </c>
      <c r="J178" s="577">
        <f t="shared" si="3"/>
        <v>2</v>
      </c>
      <c r="K178" s="521">
        <f t="shared" si="3"/>
        <v>37</v>
      </c>
      <c r="L178" s="521">
        <f t="shared" si="3"/>
        <v>35</v>
      </c>
      <c r="M178" s="521">
        <f t="shared" si="3"/>
        <v>2</v>
      </c>
      <c r="N178" s="576">
        <f t="shared" si="3"/>
        <v>30</v>
      </c>
      <c r="O178" s="521">
        <f t="shared" si="3"/>
        <v>28</v>
      </c>
      <c r="P178" s="586">
        <f t="shared" si="3"/>
        <v>2</v>
      </c>
      <c r="Q178" s="521">
        <f t="shared" si="3"/>
        <v>0</v>
      </c>
      <c r="R178" s="521">
        <f t="shared" si="3"/>
        <v>0</v>
      </c>
      <c r="S178" s="521">
        <f t="shared" si="3"/>
        <v>0</v>
      </c>
      <c r="T178" s="577">
        <f t="shared" si="3"/>
        <v>0</v>
      </c>
      <c r="U178" s="521">
        <f t="shared" si="3"/>
        <v>0</v>
      </c>
      <c r="V178" s="521">
        <f t="shared" si="3"/>
        <v>0</v>
      </c>
      <c r="W178" s="521">
        <f t="shared" si="3"/>
        <v>0</v>
      </c>
      <c r="X178" s="577">
        <f t="shared" si="3"/>
        <v>0</v>
      </c>
    </row>
    <row r="179" spans="1:24" ht="10.5" customHeight="1">
      <c r="A179" s="75"/>
      <c r="B179" s="68"/>
      <c r="C179" s="576"/>
      <c r="D179" s="522"/>
      <c r="E179" s="523"/>
      <c r="F179" s="521"/>
      <c r="G179" s="521"/>
      <c r="H179" s="586"/>
      <c r="I179" s="2008"/>
      <c r="J179" s="577"/>
      <c r="K179" s="521"/>
      <c r="L179" s="521"/>
      <c r="M179" s="521"/>
      <c r="N179" s="576"/>
      <c r="O179" s="521"/>
      <c r="P179" s="586"/>
      <c r="Q179" s="521"/>
      <c r="R179" s="521"/>
      <c r="S179" s="521"/>
      <c r="T179" s="577"/>
      <c r="U179" s="521"/>
      <c r="V179" s="521"/>
      <c r="W179" s="521"/>
      <c r="X179" s="577"/>
    </row>
    <row r="180" spans="1:24" ht="10.5" customHeight="1">
      <c r="A180" s="75"/>
      <c r="B180" s="648" t="s">
        <v>102</v>
      </c>
      <c r="C180" s="469">
        <f>SUM(D180:E180)</f>
        <v>72</v>
      </c>
      <c r="D180" s="522">
        <f>SUM(D142,D117,D111,D69,D34,D28)</f>
        <v>65</v>
      </c>
      <c r="E180" s="523">
        <f aca="true" t="shared" si="4" ref="E180:X182">SUM(E142,E117,E111,E69,E34,E28)</f>
        <v>7</v>
      </c>
      <c r="F180" s="522">
        <f t="shared" si="4"/>
        <v>19</v>
      </c>
      <c r="G180" s="522">
        <f t="shared" si="4"/>
        <v>29</v>
      </c>
      <c r="H180" s="523">
        <f t="shared" si="4"/>
        <v>24</v>
      </c>
      <c r="I180" s="2000">
        <f t="shared" si="4"/>
        <v>24</v>
      </c>
      <c r="J180" s="565">
        <f t="shared" si="4"/>
        <v>1</v>
      </c>
      <c r="K180" s="522">
        <f t="shared" si="4"/>
        <v>21</v>
      </c>
      <c r="L180" s="522">
        <f t="shared" si="4"/>
        <v>20</v>
      </c>
      <c r="M180" s="522">
        <f t="shared" si="4"/>
        <v>1</v>
      </c>
      <c r="N180" s="564">
        <f t="shared" si="4"/>
        <v>17</v>
      </c>
      <c r="O180" s="522">
        <f t="shared" si="4"/>
        <v>16</v>
      </c>
      <c r="P180" s="523">
        <f t="shared" si="4"/>
        <v>1</v>
      </c>
      <c r="Q180" s="522">
        <f t="shared" si="4"/>
        <v>0</v>
      </c>
      <c r="R180" s="522">
        <f t="shared" si="4"/>
        <v>0</v>
      </c>
      <c r="S180" s="522">
        <f t="shared" si="4"/>
        <v>0</v>
      </c>
      <c r="T180" s="565">
        <f t="shared" si="4"/>
        <v>0</v>
      </c>
      <c r="U180" s="522">
        <f t="shared" si="4"/>
        <v>0</v>
      </c>
      <c r="V180" s="522">
        <f t="shared" si="4"/>
        <v>0</v>
      </c>
      <c r="W180" s="522">
        <f t="shared" si="4"/>
        <v>0</v>
      </c>
      <c r="X180" s="565">
        <f t="shared" si="4"/>
        <v>0</v>
      </c>
    </row>
    <row r="181" spans="1:27" ht="10.5" customHeight="1">
      <c r="A181" s="75"/>
      <c r="B181" s="648" t="s">
        <v>264</v>
      </c>
      <c r="C181" s="469">
        <f>SUM(D181:E181)</f>
        <v>23</v>
      </c>
      <c r="D181" s="522">
        <f aca="true" t="shared" si="5" ref="D181:Q182">SUM(D143,D118,D112,D70,D35,D29)</f>
        <v>23</v>
      </c>
      <c r="E181" s="523">
        <f t="shared" si="5"/>
        <v>0</v>
      </c>
      <c r="F181" s="522">
        <f t="shared" si="5"/>
        <v>8</v>
      </c>
      <c r="G181" s="522">
        <f t="shared" si="5"/>
        <v>9</v>
      </c>
      <c r="H181" s="523">
        <f t="shared" si="5"/>
        <v>6</v>
      </c>
      <c r="I181" s="2000">
        <f t="shared" si="5"/>
        <v>8</v>
      </c>
      <c r="J181" s="565">
        <f t="shared" si="5"/>
        <v>1</v>
      </c>
      <c r="K181" s="522">
        <f t="shared" si="5"/>
        <v>4</v>
      </c>
      <c r="L181" s="522">
        <f t="shared" si="5"/>
        <v>3</v>
      </c>
      <c r="M181" s="522">
        <f t="shared" si="5"/>
        <v>1</v>
      </c>
      <c r="N181" s="564">
        <f t="shared" si="5"/>
        <v>3</v>
      </c>
      <c r="O181" s="522">
        <f t="shared" si="5"/>
        <v>2</v>
      </c>
      <c r="P181" s="523">
        <f t="shared" si="5"/>
        <v>1</v>
      </c>
      <c r="Q181" s="522">
        <f t="shared" si="5"/>
        <v>0</v>
      </c>
      <c r="R181" s="522">
        <f t="shared" si="4"/>
        <v>0</v>
      </c>
      <c r="S181" s="522">
        <f t="shared" si="4"/>
        <v>0</v>
      </c>
      <c r="T181" s="565">
        <f t="shared" si="4"/>
        <v>0</v>
      </c>
      <c r="U181" s="522">
        <f t="shared" si="4"/>
        <v>0</v>
      </c>
      <c r="V181" s="522">
        <f t="shared" si="4"/>
        <v>0</v>
      </c>
      <c r="W181" s="522">
        <f t="shared" si="4"/>
        <v>0</v>
      </c>
      <c r="X181" s="565">
        <f t="shared" si="4"/>
        <v>0</v>
      </c>
      <c r="AA181" s="21" t="s">
        <v>46</v>
      </c>
    </row>
    <row r="182" spans="1:24" ht="21.75" customHeight="1">
      <c r="A182" s="75"/>
      <c r="B182" s="817" t="s">
        <v>239</v>
      </c>
      <c r="C182" s="469">
        <f>SUM(D182:E182)</f>
        <v>13</v>
      </c>
      <c r="D182" s="522">
        <f t="shared" si="5"/>
        <v>13</v>
      </c>
      <c r="E182" s="523">
        <f t="shared" si="4"/>
        <v>0</v>
      </c>
      <c r="F182" s="522">
        <f t="shared" si="4"/>
        <v>2</v>
      </c>
      <c r="G182" s="522">
        <f t="shared" si="4"/>
        <v>10</v>
      </c>
      <c r="H182" s="523">
        <f t="shared" si="4"/>
        <v>1</v>
      </c>
      <c r="I182" s="2000">
        <f t="shared" si="4"/>
        <v>2</v>
      </c>
      <c r="J182" s="565">
        <f t="shared" si="4"/>
        <v>0</v>
      </c>
      <c r="K182" s="522">
        <f t="shared" si="4"/>
        <v>12</v>
      </c>
      <c r="L182" s="522">
        <f t="shared" si="4"/>
        <v>12</v>
      </c>
      <c r="M182" s="522">
        <f t="shared" si="4"/>
        <v>0</v>
      </c>
      <c r="N182" s="564">
        <f t="shared" si="4"/>
        <v>10</v>
      </c>
      <c r="O182" s="522">
        <f t="shared" si="4"/>
        <v>10</v>
      </c>
      <c r="P182" s="523">
        <f t="shared" si="4"/>
        <v>0</v>
      </c>
      <c r="Q182" s="522">
        <f t="shared" si="4"/>
        <v>0</v>
      </c>
      <c r="R182" s="522">
        <f t="shared" si="4"/>
        <v>0</v>
      </c>
      <c r="S182" s="522">
        <f t="shared" si="4"/>
        <v>0</v>
      </c>
      <c r="T182" s="565">
        <f t="shared" si="4"/>
        <v>0</v>
      </c>
      <c r="U182" s="522">
        <f t="shared" si="4"/>
        <v>0</v>
      </c>
      <c r="V182" s="522">
        <f t="shared" si="4"/>
        <v>0</v>
      </c>
      <c r="W182" s="522">
        <f t="shared" si="4"/>
        <v>0</v>
      </c>
      <c r="X182" s="565">
        <f t="shared" si="4"/>
        <v>0</v>
      </c>
    </row>
    <row r="183" spans="1:24" ht="3.75" customHeight="1">
      <c r="A183" s="364"/>
      <c r="B183" s="528"/>
      <c r="C183" s="424"/>
      <c r="D183" s="422"/>
      <c r="E183" s="423"/>
      <c r="F183" s="422"/>
      <c r="G183" s="422"/>
      <c r="H183" s="423"/>
      <c r="I183" s="2020"/>
      <c r="J183" s="412"/>
      <c r="K183" s="422"/>
      <c r="L183" s="422"/>
      <c r="M183" s="425"/>
      <c r="N183" s="587"/>
      <c r="O183" s="422"/>
      <c r="P183" s="426"/>
      <c r="Q183" s="422"/>
      <c r="R183" s="422"/>
      <c r="S183" s="425"/>
      <c r="T183" s="412"/>
      <c r="U183" s="422"/>
      <c r="V183" s="422"/>
      <c r="W183" s="425"/>
      <c r="X183" s="412"/>
    </row>
    <row r="184" spans="1:24" ht="18" customHeight="1">
      <c r="A184" s="21" t="s">
        <v>225</v>
      </c>
      <c r="X184" s="588" t="s">
        <v>46</v>
      </c>
    </row>
    <row r="186" spans="2:24" s="1173" customFormat="1" ht="12" customHeight="1">
      <c r="B186" s="1174"/>
      <c r="C186" s="1174"/>
      <c r="D186" s="1174"/>
      <c r="E186" s="1174"/>
      <c r="F186" s="1174"/>
      <c r="G186" s="1174"/>
      <c r="H186" s="1174"/>
      <c r="I186" s="2021"/>
      <c r="J186" s="1174"/>
      <c r="K186" s="1174"/>
      <c r="L186" s="1174"/>
      <c r="M186" s="1174"/>
      <c r="N186" s="1174"/>
      <c r="O186" s="1174"/>
      <c r="P186" s="1174"/>
      <c r="Q186" s="1174"/>
      <c r="R186" s="1174"/>
      <c r="S186" s="1174"/>
      <c r="T186" s="1174"/>
      <c r="U186" s="1174"/>
      <c r="V186" s="1174"/>
      <c r="W186" s="1174"/>
      <c r="X186" s="1174"/>
    </row>
    <row r="187" spans="1:24" s="1173" customFormat="1" ht="12" customHeight="1">
      <c r="A187" s="1173" t="s">
        <v>80</v>
      </c>
      <c r="B187" s="1174"/>
      <c r="C187" s="1174">
        <f>SUM(C171,C178)</f>
        <v>328</v>
      </c>
      <c r="D187" s="1174">
        <f aca="true" t="shared" si="6" ref="D187:X187">SUM(D171,D178)</f>
        <v>317</v>
      </c>
      <c r="E187" s="1174">
        <f t="shared" si="6"/>
        <v>11</v>
      </c>
      <c r="F187" s="1174">
        <f t="shared" si="6"/>
        <v>103</v>
      </c>
      <c r="G187" s="1174">
        <f t="shared" si="6"/>
        <v>123</v>
      </c>
      <c r="H187" s="1174">
        <f t="shared" si="6"/>
        <v>102</v>
      </c>
      <c r="I187" s="2021">
        <f t="shared" si="6"/>
        <v>123</v>
      </c>
      <c r="J187" s="1174">
        <f t="shared" si="6"/>
        <v>26</v>
      </c>
      <c r="K187" s="1174">
        <f t="shared" si="6"/>
        <v>115</v>
      </c>
      <c r="L187" s="1174">
        <f t="shared" si="6"/>
        <v>110</v>
      </c>
      <c r="M187" s="1174">
        <f t="shared" si="6"/>
        <v>5</v>
      </c>
      <c r="N187" s="1174">
        <f t="shared" si="6"/>
        <v>88</v>
      </c>
      <c r="O187" s="1174">
        <f t="shared" si="6"/>
        <v>83</v>
      </c>
      <c r="P187" s="1174">
        <f t="shared" si="6"/>
        <v>5</v>
      </c>
      <c r="Q187" s="1174">
        <f t="shared" si="6"/>
        <v>23</v>
      </c>
      <c r="R187" s="1174">
        <f t="shared" si="6"/>
        <v>21</v>
      </c>
      <c r="S187" s="1174">
        <f t="shared" si="6"/>
        <v>2</v>
      </c>
      <c r="T187" s="1174">
        <f t="shared" si="6"/>
        <v>23</v>
      </c>
      <c r="U187" s="1174">
        <f t="shared" si="6"/>
        <v>1</v>
      </c>
      <c r="V187" s="1174">
        <f t="shared" si="6"/>
        <v>1</v>
      </c>
      <c r="W187" s="1174">
        <f t="shared" si="6"/>
        <v>0</v>
      </c>
      <c r="X187" s="1174">
        <f t="shared" si="6"/>
        <v>0</v>
      </c>
    </row>
    <row r="188" spans="2:24" s="1173" customFormat="1" ht="12" customHeight="1">
      <c r="B188" s="1174"/>
      <c r="C188" s="1174">
        <f aca="true" t="shared" si="7" ref="C188:X188">SUM(C190:C192)</f>
        <v>328</v>
      </c>
      <c r="D188" s="1174">
        <f t="shared" si="7"/>
        <v>317</v>
      </c>
      <c r="E188" s="1174">
        <f t="shared" si="7"/>
        <v>11</v>
      </c>
      <c r="F188" s="1174">
        <f t="shared" si="7"/>
        <v>103</v>
      </c>
      <c r="G188" s="1174">
        <f t="shared" si="7"/>
        <v>123</v>
      </c>
      <c r="H188" s="1174">
        <f t="shared" si="7"/>
        <v>102</v>
      </c>
      <c r="I188" s="2021">
        <f t="shared" si="7"/>
        <v>123</v>
      </c>
      <c r="J188" s="1174">
        <f t="shared" si="7"/>
        <v>26</v>
      </c>
      <c r="K188" s="1174">
        <f t="shared" si="7"/>
        <v>115</v>
      </c>
      <c r="L188" s="1174">
        <f t="shared" si="7"/>
        <v>110</v>
      </c>
      <c r="M188" s="1174">
        <f t="shared" si="7"/>
        <v>5</v>
      </c>
      <c r="N188" s="1174">
        <f t="shared" si="7"/>
        <v>88</v>
      </c>
      <c r="O188" s="1174">
        <f t="shared" si="7"/>
        <v>83</v>
      </c>
      <c r="P188" s="1174">
        <f t="shared" si="7"/>
        <v>5</v>
      </c>
      <c r="Q188" s="1174">
        <f t="shared" si="7"/>
        <v>23</v>
      </c>
      <c r="R188" s="1174">
        <f t="shared" si="7"/>
        <v>21</v>
      </c>
      <c r="S188" s="1174">
        <f t="shared" si="7"/>
        <v>2</v>
      </c>
      <c r="T188" s="1174">
        <f t="shared" si="7"/>
        <v>23</v>
      </c>
      <c r="U188" s="1174">
        <f t="shared" si="7"/>
        <v>1</v>
      </c>
      <c r="V188" s="1174">
        <f t="shared" si="7"/>
        <v>1</v>
      </c>
      <c r="W188" s="1174">
        <f t="shared" si="7"/>
        <v>0</v>
      </c>
      <c r="X188" s="1174">
        <f t="shared" si="7"/>
        <v>1</v>
      </c>
    </row>
    <row r="189" spans="2:24" s="1173" customFormat="1" ht="12" customHeight="1">
      <c r="B189" s="1174"/>
      <c r="C189" s="1174"/>
      <c r="D189" s="1174"/>
      <c r="E189" s="1174"/>
      <c r="F189" s="1174"/>
      <c r="G189" s="1174"/>
      <c r="H189" s="1174"/>
      <c r="I189" s="2021"/>
      <c r="J189" s="1174"/>
      <c r="K189" s="1174"/>
      <c r="L189" s="1174"/>
      <c r="M189" s="1174"/>
      <c r="N189" s="1174"/>
      <c r="O189" s="1174"/>
      <c r="P189" s="1174"/>
      <c r="Q189" s="1174"/>
      <c r="R189" s="1174"/>
      <c r="S189" s="1174"/>
      <c r="T189" s="1174"/>
      <c r="U189" s="1174"/>
      <c r="V189" s="1174"/>
      <c r="W189" s="1174"/>
      <c r="X189" s="1174"/>
    </row>
    <row r="190" spans="2:24" s="1173" customFormat="1" ht="12" customHeight="1">
      <c r="B190" s="1174"/>
      <c r="C190" s="1174">
        <f>+D190+E190</f>
        <v>196</v>
      </c>
      <c r="D190" s="1174">
        <f aca="true" t="shared" si="8" ref="D190:J192">SUM(D180,D173)</f>
        <v>188</v>
      </c>
      <c r="E190" s="1174">
        <f t="shared" si="8"/>
        <v>8</v>
      </c>
      <c r="F190" s="1174">
        <f t="shared" si="8"/>
        <v>62</v>
      </c>
      <c r="G190" s="1174">
        <f t="shared" si="8"/>
        <v>70</v>
      </c>
      <c r="H190" s="1174">
        <f t="shared" si="8"/>
        <v>64</v>
      </c>
      <c r="I190" s="2021">
        <f t="shared" si="8"/>
        <v>77</v>
      </c>
      <c r="J190" s="1174">
        <f t="shared" si="8"/>
        <v>8</v>
      </c>
      <c r="K190" s="1174">
        <f>+L190+M190</f>
        <v>69</v>
      </c>
      <c r="L190" s="1174">
        <f aca="true" t="shared" si="9" ref="L190:M192">SUM(L180,L173)</f>
        <v>66</v>
      </c>
      <c r="M190" s="1174">
        <f t="shared" si="9"/>
        <v>3</v>
      </c>
      <c r="N190" s="1174">
        <f>+O190+P190</f>
        <v>56</v>
      </c>
      <c r="O190" s="1174">
        <f aca="true" t="shared" si="10" ref="O190:P192">SUM(O180,O173)</f>
        <v>53</v>
      </c>
      <c r="P190" s="1174">
        <f t="shared" si="10"/>
        <v>3</v>
      </c>
      <c r="Q190" s="1174">
        <f>+R190+S190</f>
        <v>9</v>
      </c>
      <c r="R190" s="1174">
        <f aca="true" t="shared" si="11" ref="R190:X190">SUM(R180,R173)</f>
        <v>7</v>
      </c>
      <c r="S190" s="1174">
        <f t="shared" si="11"/>
        <v>2</v>
      </c>
      <c r="T190" s="1174">
        <f t="shared" si="11"/>
        <v>9</v>
      </c>
      <c r="U190" s="1174">
        <f t="shared" si="11"/>
        <v>1</v>
      </c>
      <c r="V190" s="1174">
        <f t="shared" si="11"/>
        <v>1</v>
      </c>
      <c r="W190" s="1174">
        <f t="shared" si="11"/>
        <v>0</v>
      </c>
      <c r="X190" s="1174">
        <f t="shared" si="11"/>
        <v>1</v>
      </c>
    </row>
    <row r="191" spans="2:24" s="1173" customFormat="1" ht="12" customHeight="1">
      <c r="B191" s="1174"/>
      <c r="C191" s="1174">
        <f>+D191+E191</f>
        <v>43</v>
      </c>
      <c r="D191" s="1174">
        <f t="shared" si="8"/>
        <v>40</v>
      </c>
      <c r="E191" s="1174">
        <f t="shared" si="8"/>
        <v>3</v>
      </c>
      <c r="F191" s="1174">
        <f t="shared" si="8"/>
        <v>16</v>
      </c>
      <c r="G191" s="1174">
        <f t="shared" si="8"/>
        <v>18</v>
      </c>
      <c r="H191" s="1174">
        <f t="shared" si="8"/>
        <v>9</v>
      </c>
      <c r="I191" s="2021">
        <f t="shared" si="8"/>
        <v>18</v>
      </c>
      <c r="J191" s="1174">
        <f t="shared" si="8"/>
        <v>2</v>
      </c>
      <c r="K191" s="1174">
        <f>+L191+M191</f>
        <v>13</v>
      </c>
      <c r="L191" s="1174">
        <f t="shared" si="9"/>
        <v>11</v>
      </c>
      <c r="M191" s="1174">
        <f t="shared" si="9"/>
        <v>2</v>
      </c>
      <c r="N191" s="1174">
        <f>+O191+P191</f>
        <v>12</v>
      </c>
      <c r="O191" s="1174">
        <f t="shared" si="10"/>
        <v>10</v>
      </c>
      <c r="P191" s="1174">
        <f t="shared" si="10"/>
        <v>2</v>
      </c>
      <c r="Q191" s="1174">
        <f>+R191+S191</f>
        <v>2</v>
      </c>
      <c r="R191" s="1174">
        <f aca="true" t="shared" si="12" ref="R191:U192">SUM(R181,R174)</f>
        <v>2</v>
      </c>
      <c r="S191" s="1174">
        <f t="shared" si="12"/>
        <v>0</v>
      </c>
      <c r="T191" s="1174">
        <f t="shared" si="12"/>
        <v>2</v>
      </c>
      <c r="U191" s="1174">
        <f t="shared" si="12"/>
        <v>0</v>
      </c>
      <c r="V191" s="1174">
        <f aca="true" t="shared" si="13" ref="V191:X192">SUM(V181,V174)</f>
        <v>0</v>
      </c>
      <c r="W191" s="1174">
        <f t="shared" si="13"/>
        <v>0</v>
      </c>
      <c r="X191" s="1174">
        <f t="shared" si="13"/>
        <v>0</v>
      </c>
    </row>
    <row r="192" spans="3:24" s="1173" customFormat="1" ht="12" customHeight="1">
      <c r="C192" s="1174">
        <f>+D192+E192</f>
        <v>89</v>
      </c>
      <c r="D192" s="1174">
        <f t="shared" si="8"/>
        <v>89</v>
      </c>
      <c r="E192" s="1174">
        <f t="shared" si="8"/>
        <v>0</v>
      </c>
      <c r="F192" s="1174">
        <f t="shared" si="8"/>
        <v>25</v>
      </c>
      <c r="G192" s="1174">
        <f t="shared" si="8"/>
        <v>35</v>
      </c>
      <c r="H192" s="1174">
        <f t="shared" si="8"/>
        <v>29</v>
      </c>
      <c r="I192" s="2021">
        <f t="shared" si="8"/>
        <v>28</v>
      </c>
      <c r="J192" s="1174">
        <f t="shared" si="8"/>
        <v>16</v>
      </c>
      <c r="K192" s="1174">
        <f>+L192+M192</f>
        <v>33</v>
      </c>
      <c r="L192" s="1174">
        <f t="shared" si="9"/>
        <v>33</v>
      </c>
      <c r="M192" s="1174">
        <f t="shared" si="9"/>
        <v>0</v>
      </c>
      <c r="N192" s="1174">
        <f>+O192+P192</f>
        <v>20</v>
      </c>
      <c r="O192" s="1174">
        <f t="shared" si="10"/>
        <v>20</v>
      </c>
      <c r="P192" s="1174">
        <f t="shared" si="10"/>
        <v>0</v>
      </c>
      <c r="Q192" s="1174">
        <f>+R192+S192</f>
        <v>12</v>
      </c>
      <c r="R192" s="1174">
        <f t="shared" si="12"/>
        <v>12</v>
      </c>
      <c r="S192" s="1174">
        <f t="shared" si="12"/>
        <v>0</v>
      </c>
      <c r="T192" s="1174">
        <f t="shared" si="12"/>
        <v>12</v>
      </c>
      <c r="U192" s="1174">
        <f t="shared" si="12"/>
        <v>0</v>
      </c>
      <c r="V192" s="1174">
        <f t="shared" si="13"/>
        <v>0</v>
      </c>
      <c r="W192" s="1174">
        <f t="shared" si="13"/>
        <v>0</v>
      </c>
      <c r="X192" s="1174">
        <f t="shared" si="13"/>
        <v>0</v>
      </c>
    </row>
    <row r="193" spans="5:24" s="1173" customFormat="1" ht="12" customHeight="1">
      <c r="E193" s="1175"/>
      <c r="I193" s="2022"/>
      <c r="J193" s="1176"/>
      <c r="M193" s="1175"/>
      <c r="P193" s="1175"/>
      <c r="S193" s="1175"/>
      <c r="T193" s="1176"/>
      <c r="W193" s="1175"/>
      <c r="X193" s="1176"/>
    </row>
    <row r="194" spans="5:24" s="1173" customFormat="1" ht="12" customHeight="1">
      <c r="E194" s="1175"/>
      <c r="I194" s="2022"/>
      <c r="J194" s="1176"/>
      <c r="M194" s="1175"/>
      <c r="P194" s="1175"/>
      <c r="S194" s="1175"/>
      <c r="T194" s="1176"/>
      <c r="W194" s="1175"/>
      <c r="X194" s="1176"/>
    </row>
    <row r="195" spans="5:24" s="1173" customFormat="1" ht="12" customHeight="1">
      <c r="E195" s="1175"/>
      <c r="I195" s="2022"/>
      <c r="J195" s="1176"/>
      <c r="M195" s="1175"/>
      <c r="P195" s="1175"/>
      <c r="S195" s="1175"/>
      <c r="T195" s="1176"/>
      <c r="W195" s="1175"/>
      <c r="X195" s="1176"/>
    </row>
    <row r="196" spans="5:24" s="1173" customFormat="1" ht="12" customHeight="1">
      <c r="E196" s="1175"/>
      <c r="I196" s="2022"/>
      <c r="J196" s="1176"/>
      <c r="M196" s="1175"/>
      <c r="P196" s="1175"/>
      <c r="S196" s="1175"/>
      <c r="T196" s="1176"/>
      <c r="W196" s="1175"/>
      <c r="X196" s="1176"/>
    </row>
    <row r="197" spans="5:24" s="1173" customFormat="1" ht="12" customHeight="1">
      <c r="E197" s="1175"/>
      <c r="I197" s="2022"/>
      <c r="J197" s="1176"/>
      <c r="M197" s="1175"/>
      <c r="P197" s="1175"/>
      <c r="S197" s="1175"/>
      <c r="T197" s="1176"/>
      <c r="W197" s="1175"/>
      <c r="X197" s="1176"/>
    </row>
    <row r="198" spans="5:24" s="1173" customFormat="1" ht="12" customHeight="1">
      <c r="E198" s="1175"/>
      <c r="I198" s="2022"/>
      <c r="J198" s="1176"/>
      <c r="M198" s="1175"/>
      <c r="P198" s="1175"/>
      <c r="S198" s="1175"/>
      <c r="T198" s="1176"/>
      <c r="W198" s="1175"/>
      <c r="X198" s="1176"/>
    </row>
    <row r="199" spans="5:24" s="1173" customFormat="1" ht="12" customHeight="1">
      <c r="E199" s="1175"/>
      <c r="I199" s="2022"/>
      <c r="J199" s="1176"/>
      <c r="M199" s="1175"/>
      <c r="P199" s="1175"/>
      <c r="S199" s="1175"/>
      <c r="T199" s="1176"/>
      <c r="W199" s="1175"/>
      <c r="X199" s="1176"/>
    </row>
    <row r="200" spans="5:24" s="1173" customFormat="1" ht="12" customHeight="1">
      <c r="E200" s="1175"/>
      <c r="I200" s="2022"/>
      <c r="J200" s="1176"/>
      <c r="M200" s="1175"/>
      <c r="P200" s="1175"/>
      <c r="S200" s="1175"/>
      <c r="T200" s="1176"/>
      <c r="W200" s="1175"/>
      <c r="X200" s="1176"/>
    </row>
    <row r="201" spans="5:24" s="1173" customFormat="1" ht="12" customHeight="1">
      <c r="E201" s="1175"/>
      <c r="I201" s="2022"/>
      <c r="J201" s="1176"/>
      <c r="M201" s="1175"/>
      <c r="P201" s="1175"/>
      <c r="S201" s="1175"/>
      <c r="T201" s="1176"/>
      <c r="W201" s="1175"/>
      <c r="X201" s="1176"/>
    </row>
    <row r="202" spans="5:24" s="1173" customFormat="1" ht="12" customHeight="1">
      <c r="E202" s="1175"/>
      <c r="I202" s="2022"/>
      <c r="J202" s="1176"/>
      <c r="M202" s="1175"/>
      <c r="P202" s="1175"/>
      <c r="S202" s="1175"/>
      <c r="T202" s="1176"/>
      <c r="W202" s="1175"/>
      <c r="X202" s="1176"/>
    </row>
    <row r="203" spans="5:24" s="1173" customFormat="1" ht="12" customHeight="1">
      <c r="E203" s="1175"/>
      <c r="I203" s="2022"/>
      <c r="J203" s="1176"/>
      <c r="M203" s="1175"/>
      <c r="P203" s="1175"/>
      <c r="S203" s="1175"/>
      <c r="T203" s="1176"/>
      <c r="W203" s="1175"/>
      <c r="X203" s="1176"/>
    </row>
    <row r="204" spans="5:24" s="1173" customFormat="1" ht="12" customHeight="1">
      <c r="E204" s="1175"/>
      <c r="I204" s="2022"/>
      <c r="J204" s="1176"/>
      <c r="M204" s="1175"/>
      <c r="P204" s="1175"/>
      <c r="S204" s="1175"/>
      <c r="T204" s="1176"/>
      <c r="W204" s="1175"/>
      <c r="X204" s="1176"/>
    </row>
    <row r="205" spans="5:24" s="1173" customFormat="1" ht="12" customHeight="1">
      <c r="E205" s="1175"/>
      <c r="I205" s="2022"/>
      <c r="J205" s="1176"/>
      <c r="M205" s="1175"/>
      <c r="P205" s="1175"/>
      <c r="S205" s="1175"/>
      <c r="T205" s="1176"/>
      <c r="W205" s="1175"/>
      <c r="X205" s="1176"/>
    </row>
    <row r="206" spans="5:24" s="1173" customFormat="1" ht="12" customHeight="1">
      <c r="E206" s="1175"/>
      <c r="I206" s="2022"/>
      <c r="J206" s="1176"/>
      <c r="M206" s="1175"/>
      <c r="P206" s="1175"/>
      <c r="S206" s="1175"/>
      <c r="T206" s="1176"/>
      <c r="W206" s="1175"/>
      <c r="X206" s="1176"/>
    </row>
    <row r="207" spans="5:24" s="1173" customFormat="1" ht="12" customHeight="1">
      <c r="E207" s="1175"/>
      <c r="I207" s="2022"/>
      <c r="J207" s="1176"/>
      <c r="M207" s="1175"/>
      <c r="P207" s="1175"/>
      <c r="S207" s="1175"/>
      <c r="T207" s="1176"/>
      <c r="W207" s="1175"/>
      <c r="X207" s="1176"/>
    </row>
    <row r="208" spans="5:24" s="1173" customFormat="1" ht="12" customHeight="1">
      <c r="E208" s="1175"/>
      <c r="I208" s="2022"/>
      <c r="J208" s="1176"/>
      <c r="M208" s="1175"/>
      <c r="P208" s="1175"/>
      <c r="S208" s="1175"/>
      <c r="T208" s="1176"/>
      <c r="W208" s="1175"/>
      <c r="X208" s="1176"/>
    </row>
    <row r="209" spans="5:24" s="1173" customFormat="1" ht="12" customHeight="1">
      <c r="E209" s="1175"/>
      <c r="I209" s="2022"/>
      <c r="J209" s="1176"/>
      <c r="M209" s="1175"/>
      <c r="P209" s="1175"/>
      <c r="S209" s="1175"/>
      <c r="T209" s="1176"/>
      <c r="W209" s="1175"/>
      <c r="X209" s="1176"/>
    </row>
    <row r="210" spans="5:24" s="1173" customFormat="1" ht="12" customHeight="1">
      <c r="E210" s="1175"/>
      <c r="I210" s="2022"/>
      <c r="J210" s="1176"/>
      <c r="M210" s="1175"/>
      <c r="P210" s="1175"/>
      <c r="S210" s="1175"/>
      <c r="T210" s="1176"/>
      <c r="W210" s="1175"/>
      <c r="X210" s="1176"/>
    </row>
    <row r="211" spans="5:24" s="1173" customFormat="1" ht="12" customHeight="1">
      <c r="E211" s="1175"/>
      <c r="I211" s="2022"/>
      <c r="J211" s="1176"/>
      <c r="M211" s="1175"/>
      <c r="P211" s="1175"/>
      <c r="S211" s="1175"/>
      <c r="T211" s="1176"/>
      <c r="W211" s="1175"/>
      <c r="X211" s="1176"/>
    </row>
    <row r="212" spans="5:24" s="1173" customFormat="1" ht="12" customHeight="1">
      <c r="E212" s="1175"/>
      <c r="I212" s="2022"/>
      <c r="J212" s="1176"/>
      <c r="M212" s="1175"/>
      <c r="P212" s="1175"/>
      <c r="S212" s="1175"/>
      <c r="T212" s="1176"/>
      <c r="W212" s="1175"/>
      <c r="X212" s="1176"/>
    </row>
    <row r="213" spans="5:24" s="1173" customFormat="1" ht="12" customHeight="1">
      <c r="E213" s="1175"/>
      <c r="I213" s="2022"/>
      <c r="J213" s="1176"/>
      <c r="M213" s="1175"/>
      <c r="P213" s="1175"/>
      <c r="S213" s="1175"/>
      <c r="T213" s="1176"/>
      <c r="W213" s="1175"/>
      <c r="X213" s="1176"/>
    </row>
    <row r="214" spans="5:24" s="1173" customFormat="1" ht="12" customHeight="1">
      <c r="E214" s="1175"/>
      <c r="I214" s="2022"/>
      <c r="J214" s="1176"/>
      <c r="M214" s="1175"/>
      <c r="P214" s="1175"/>
      <c r="S214" s="1175"/>
      <c r="T214" s="1176"/>
      <c r="W214" s="1175"/>
      <c r="X214" s="1176"/>
    </row>
    <row r="215" spans="5:24" s="1173" customFormat="1" ht="12" customHeight="1">
      <c r="E215" s="1175"/>
      <c r="I215" s="2022"/>
      <c r="J215" s="1176"/>
      <c r="M215" s="1175"/>
      <c r="P215" s="1175"/>
      <c r="S215" s="1175"/>
      <c r="T215" s="1176"/>
      <c r="W215" s="1175"/>
      <c r="X215" s="1176"/>
    </row>
    <row r="216" spans="5:24" s="1173" customFormat="1" ht="12" customHeight="1">
      <c r="E216" s="1175"/>
      <c r="I216" s="2022"/>
      <c r="J216" s="1176"/>
      <c r="M216" s="1175"/>
      <c r="P216" s="1175"/>
      <c r="S216" s="1175"/>
      <c r="T216" s="1176"/>
      <c r="W216" s="1175"/>
      <c r="X216" s="1176"/>
    </row>
    <row r="217" spans="5:24" s="1173" customFormat="1" ht="12" customHeight="1">
      <c r="E217" s="1175"/>
      <c r="I217" s="2022"/>
      <c r="J217" s="1176"/>
      <c r="M217" s="1175"/>
      <c r="P217" s="1175"/>
      <c r="S217" s="1175"/>
      <c r="T217" s="1176"/>
      <c r="W217" s="1175"/>
      <c r="X217" s="1176"/>
    </row>
    <row r="218" spans="5:24" s="1173" customFormat="1" ht="12" customHeight="1">
      <c r="E218" s="1175"/>
      <c r="I218" s="2022"/>
      <c r="J218" s="1176"/>
      <c r="M218" s="1175"/>
      <c r="P218" s="1175"/>
      <c r="S218" s="1175"/>
      <c r="T218" s="1176"/>
      <c r="W218" s="1175"/>
      <c r="X218" s="1176"/>
    </row>
    <row r="219" spans="5:24" s="1173" customFormat="1" ht="12" customHeight="1">
      <c r="E219" s="1175"/>
      <c r="I219" s="2022"/>
      <c r="J219" s="1176"/>
      <c r="M219" s="1175"/>
      <c r="P219" s="1175"/>
      <c r="S219" s="1175"/>
      <c r="T219" s="1176"/>
      <c r="W219" s="1175"/>
      <c r="X219" s="1176"/>
    </row>
    <row r="220" spans="5:24" s="1173" customFormat="1" ht="12" customHeight="1">
      <c r="E220" s="1175"/>
      <c r="I220" s="2022"/>
      <c r="J220" s="1176"/>
      <c r="M220" s="1175"/>
      <c r="P220" s="1175"/>
      <c r="S220" s="1175"/>
      <c r="T220" s="1176"/>
      <c r="W220" s="1175"/>
      <c r="X220" s="1176"/>
    </row>
    <row r="221" spans="5:24" s="1173" customFormat="1" ht="12" customHeight="1">
      <c r="E221" s="1175"/>
      <c r="I221" s="2022"/>
      <c r="J221" s="1176"/>
      <c r="M221" s="1175"/>
      <c r="P221" s="1175"/>
      <c r="S221" s="1175"/>
      <c r="T221" s="1176"/>
      <c r="W221" s="1175"/>
      <c r="X221" s="1176"/>
    </row>
    <row r="222" spans="5:24" s="1173" customFormat="1" ht="12" customHeight="1">
      <c r="E222" s="1175"/>
      <c r="I222" s="2022"/>
      <c r="J222" s="1176"/>
      <c r="M222" s="1175"/>
      <c r="P222" s="1175"/>
      <c r="S222" s="1175"/>
      <c r="T222" s="1176"/>
      <c r="W222" s="1175"/>
      <c r="X222" s="1176"/>
    </row>
    <row r="223" spans="5:24" s="1173" customFormat="1" ht="12" customHeight="1">
      <c r="E223" s="1175"/>
      <c r="I223" s="2022"/>
      <c r="J223" s="1176"/>
      <c r="M223" s="1175"/>
      <c r="P223" s="1175"/>
      <c r="S223" s="1175"/>
      <c r="T223" s="1176"/>
      <c r="W223" s="1175"/>
      <c r="X223" s="1176"/>
    </row>
    <row r="224" spans="5:24" s="1173" customFormat="1" ht="12" customHeight="1">
      <c r="E224" s="1175"/>
      <c r="I224" s="2022"/>
      <c r="J224" s="1176"/>
      <c r="M224" s="1175"/>
      <c r="P224" s="1175"/>
      <c r="S224" s="1175"/>
      <c r="T224" s="1176"/>
      <c r="W224" s="1175"/>
      <c r="X224" s="1176"/>
    </row>
    <row r="225" spans="5:24" s="1173" customFormat="1" ht="12" customHeight="1">
      <c r="E225" s="1175"/>
      <c r="I225" s="2022"/>
      <c r="J225" s="1176"/>
      <c r="M225" s="1175"/>
      <c r="P225" s="1175"/>
      <c r="S225" s="1175"/>
      <c r="T225" s="1176"/>
      <c r="W225" s="1175"/>
      <c r="X225" s="1176"/>
    </row>
    <row r="226" spans="5:24" s="1173" customFormat="1" ht="12" customHeight="1">
      <c r="E226" s="1175"/>
      <c r="I226" s="2022"/>
      <c r="J226" s="1176"/>
      <c r="M226" s="1175"/>
      <c r="P226" s="1175"/>
      <c r="S226" s="1175"/>
      <c r="T226" s="1176"/>
      <c r="W226" s="1175"/>
      <c r="X226" s="1176"/>
    </row>
    <row r="227" spans="5:24" s="1173" customFormat="1" ht="12" customHeight="1">
      <c r="E227" s="1175"/>
      <c r="I227" s="2022"/>
      <c r="J227" s="1176"/>
      <c r="M227" s="1175"/>
      <c r="P227" s="1175"/>
      <c r="S227" s="1175"/>
      <c r="T227" s="1176"/>
      <c r="W227" s="1175"/>
      <c r="X227" s="1176"/>
    </row>
    <row r="228" spans="5:24" s="1173" customFormat="1" ht="12" customHeight="1">
      <c r="E228" s="1175"/>
      <c r="I228" s="2022"/>
      <c r="J228" s="1176"/>
      <c r="M228" s="1175"/>
      <c r="P228" s="1175"/>
      <c r="S228" s="1175"/>
      <c r="T228" s="1176"/>
      <c r="W228" s="1175"/>
      <c r="X228" s="1176"/>
    </row>
    <row r="229" spans="5:24" s="1173" customFormat="1" ht="12" customHeight="1">
      <c r="E229" s="1175"/>
      <c r="I229" s="2022"/>
      <c r="J229" s="1176"/>
      <c r="M229" s="1175"/>
      <c r="P229" s="1175"/>
      <c r="S229" s="1175"/>
      <c r="T229" s="1176"/>
      <c r="W229" s="1175"/>
      <c r="X229" s="1176"/>
    </row>
    <row r="230" spans="5:24" s="1173" customFormat="1" ht="12" customHeight="1">
      <c r="E230" s="1175"/>
      <c r="I230" s="2022"/>
      <c r="J230" s="1176"/>
      <c r="M230" s="1175"/>
      <c r="P230" s="1175"/>
      <c r="S230" s="1175"/>
      <c r="T230" s="1176"/>
      <c r="W230" s="1175"/>
      <c r="X230" s="1176"/>
    </row>
    <row r="231" spans="5:24" s="1173" customFormat="1" ht="12" customHeight="1">
      <c r="E231" s="1175"/>
      <c r="I231" s="2022"/>
      <c r="J231" s="1176"/>
      <c r="M231" s="1175"/>
      <c r="P231" s="1175"/>
      <c r="S231" s="1175"/>
      <c r="T231" s="1176"/>
      <c r="W231" s="1175"/>
      <c r="X231" s="1176"/>
    </row>
    <row r="232" spans="5:24" s="1173" customFormat="1" ht="12" customHeight="1">
      <c r="E232" s="1175"/>
      <c r="I232" s="2022"/>
      <c r="J232" s="1176"/>
      <c r="M232" s="1175"/>
      <c r="P232" s="1175"/>
      <c r="S232" s="1175"/>
      <c r="T232" s="1176"/>
      <c r="W232" s="1175"/>
      <c r="X232" s="1176"/>
    </row>
    <row r="233" spans="5:24" s="1173" customFormat="1" ht="12" customHeight="1">
      <c r="E233" s="1175"/>
      <c r="I233" s="2022"/>
      <c r="J233" s="1176"/>
      <c r="M233" s="1175"/>
      <c r="P233" s="1175"/>
      <c r="S233" s="1175"/>
      <c r="T233" s="1176"/>
      <c r="W233" s="1175"/>
      <c r="X233" s="1176"/>
    </row>
    <row r="234" spans="5:24" s="1173" customFormat="1" ht="12" customHeight="1">
      <c r="E234" s="1175"/>
      <c r="I234" s="2022"/>
      <c r="J234" s="1176"/>
      <c r="M234" s="1175"/>
      <c r="P234" s="1175"/>
      <c r="S234" s="1175"/>
      <c r="T234" s="1176"/>
      <c r="W234" s="1175"/>
      <c r="X234" s="1176"/>
    </row>
    <row r="235" spans="5:24" s="1173" customFormat="1" ht="12" customHeight="1">
      <c r="E235" s="1175"/>
      <c r="I235" s="2022"/>
      <c r="J235" s="1176"/>
      <c r="M235" s="1175"/>
      <c r="P235" s="1175"/>
      <c r="S235" s="1175"/>
      <c r="T235" s="1176"/>
      <c r="W235" s="1175"/>
      <c r="X235" s="1176"/>
    </row>
    <row r="236" spans="5:24" s="1173" customFormat="1" ht="12" customHeight="1">
      <c r="E236" s="1175"/>
      <c r="I236" s="2022"/>
      <c r="J236" s="1176"/>
      <c r="M236" s="1175"/>
      <c r="P236" s="1175"/>
      <c r="S236" s="1175"/>
      <c r="T236" s="1176"/>
      <c r="W236" s="1175"/>
      <c r="X236" s="1176"/>
    </row>
    <row r="237" spans="5:24" s="1173" customFormat="1" ht="12" customHeight="1">
      <c r="E237" s="1175"/>
      <c r="I237" s="2022"/>
      <c r="J237" s="1176"/>
      <c r="M237" s="1175"/>
      <c r="P237" s="1175"/>
      <c r="S237" s="1175"/>
      <c r="T237" s="1176"/>
      <c r="W237" s="1175"/>
      <c r="X237" s="1176"/>
    </row>
    <row r="238" spans="5:24" s="1173" customFormat="1" ht="12" customHeight="1">
      <c r="E238" s="1175"/>
      <c r="I238" s="2022"/>
      <c r="J238" s="1176"/>
      <c r="M238" s="1175"/>
      <c r="P238" s="1175"/>
      <c r="S238" s="1175"/>
      <c r="T238" s="1176"/>
      <c r="W238" s="1175"/>
      <c r="X238" s="1176"/>
    </row>
    <row r="239" spans="5:24" s="1173" customFormat="1" ht="12" customHeight="1">
      <c r="E239" s="1175"/>
      <c r="I239" s="2022"/>
      <c r="J239" s="1176"/>
      <c r="M239" s="1175"/>
      <c r="P239" s="1175"/>
      <c r="S239" s="1175"/>
      <c r="T239" s="1176"/>
      <c r="W239" s="1175"/>
      <c r="X239" s="1176"/>
    </row>
    <row r="240" spans="5:24" s="1173" customFormat="1" ht="12" customHeight="1">
      <c r="E240" s="1175"/>
      <c r="I240" s="2022"/>
      <c r="J240" s="1176"/>
      <c r="M240" s="1175"/>
      <c r="P240" s="1175"/>
      <c r="S240" s="1175"/>
      <c r="T240" s="1176"/>
      <c r="W240" s="1175"/>
      <c r="X240" s="1176"/>
    </row>
    <row r="241" spans="5:24" s="1173" customFormat="1" ht="12" customHeight="1">
      <c r="E241" s="1175"/>
      <c r="I241" s="2022"/>
      <c r="J241" s="1176"/>
      <c r="M241" s="1175"/>
      <c r="P241" s="1175"/>
      <c r="S241" s="1175"/>
      <c r="T241" s="1176"/>
      <c r="W241" s="1175"/>
      <c r="X241" s="1176"/>
    </row>
    <row r="242" spans="5:24" s="1173" customFormat="1" ht="12" customHeight="1">
      <c r="E242" s="1175"/>
      <c r="I242" s="2022"/>
      <c r="J242" s="1176"/>
      <c r="M242" s="1175"/>
      <c r="P242" s="1175"/>
      <c r="S242" s="1175"/>
      <c r="T242" s="1176"/>
      <c r="W242" s="1175"/>
      <c r="X242" s="1176"/>
    </row>
    <row r="243" spans="5:24" s="1173" customFormat="1" ht="12" customHeight="1">
      <c r="E243" s="1175"/>
      <c r="I243" s="2022"/>
      <c r="J243" s="1176"/>
      <c r="M243" s="1175"/>
      <c r="P243" s="1175"/>
      <c r="S243" s="1175"/>
      <c r="T243" s="1176"/>
      <c r="W243" s="1175"/>
      <c r="X243" s="1176"/>
    </row>
    <row r="244" spans="5:24" s="1173" customFormat="1" ht="12" customHeight="1">
      <c r="E244" s="1175"/>
      <c r="I244" s="2022"/>
      <c r="J244" s="1176"/>
      <c r="M244" s="1175"/>
      <c r="P244" s="1175"/>
      <c r="S244" s="1175"/>
      <c r="T244" s="1176"/>
      <c r="W244" s="1175"/>
      <c r="X244" s="1176"/>
    </row>
    <row r="245" spans="5:24" s="1173" customFormat="1" ht="12" customHeight="1">
      <c r="E245" s="1175"/>
      <c r="I245" s="2022"/>
      <c r="J245" s="1176"/>
      <c r="M245" s="1175"/>
      <c r="P245" s="1175"/>
      <c r="S245" s="1175"/>
      <c r="T245" s="1176"/>
      <c r="W245" s="1175"/>
      <c r="X245" s="1176"/>
    </row>
    <row r="246" spans="5:24" s="1173" customFormat="1" ht="12" customHeight="1">
      <c r="E246" s="1175"/>
      <c r="I246" s="2022"/>
      <c r="J246" s="1176"/>
      <c r="M246" s="1175"/>
      <c r="P246" s="1175"/>
      <c r="S246" s="1175"/>
      <c r="T246" s="1176"/>
      <c r="W246" s="1175"/>
      <c r="X246" s="1176"/>
    </row>
    <row r="247" spans="5:24" s="1173" customFormat="1" ht="12" customHeight="1">
      <c r="E247" s="1175"/>
      <c r="I247" s="2022"/>
      <c r="J247" s="1176"/>
      <c r="M247" s="1175"/>
      <c r="P247" s="1175"/>
      <c r="S247" s="1175"/>
      <c r="T247" s="1176"/>
      <c r="W247" s="1175"/>
      <c r="X247" s="1176"/>
    </row>
    <row r="248" spans="5:24" s="1173" customFormat="1" ht="12" customHeight="1">
      <c r="E248" s="1175"/>
      <c r="I248" s="2022"/>
      <c r="J248" s="1176"/>
      <c r="M248" s="1175"/>
      <c r="P248" s="1175"/>
      <c r="S248" s="1175"/>
      <c r="T248" s="1176"/>
      <c r="W248" s="1175"/>
      <c r="X248" s="1176"/>
    </row>
    <row r="249" spans="5:24" s="1173" customFormat="1" ht="12" customHeight="1">
      <c r="E249" s="1175"/>
      <c r="I249" s="2022"/>
      <c r="J249" s="1176"/>
      <c r="M249" s="1175"/>
      <c r="P249" s="1175"/>
      <c r="S249" s="1175"/>
      <c r="T249" s="1176"/>
      <c r="W249" s="1175"/>
      <c r="X249" s="1176"/>
    </row>
    <row r="250" spans="5:24" s="1173" customFormat="1" ht="12" customHeight="1">
      <c r="E250" s="1175"/>
      <c r="I250" s="2022"/>
      <c r="J250" s="1176"/>
      <c r="M250" s="1175"/>
      <c r="P250" s="1175"/>
      <c r="S250" s="1175"/>
      <c r="T250" s="1176"/>
      <c r="W250" s="1175"/>
      <c r="X250" s="1176"/>
    </row>
    <row r="251" spans="5:24" s="1173" customFormat="1" ht="12" customHeight="1">
      <c r="E251" s="1175"/>
      <c r="I251" s="2022"/>
      <c r="J251" s="1176"/>
      <c r="M251" s="1175"/>
      <c r="P251" s="1175"/>
      <c r="S251" s="1175"/>
      <c r="T251" s="1176"/>
      <c r="W251" s="1175"/>
      <c r="X251" s="1176"/>
    </row>
    <row r="252" spans="5:24" s="1173" customFormat="1" ht="12" customHeight="1">
      <c r="E252" s="1175"/>
      <c r="I252" s="2022"/>
      <c r="J252" s="1176"/>
      <c r="M252" s="1175"/>
      <c r="P252" s="1175"/>
      <c r="S252" s="1175"/>
      <c r="T252" s="1176"/>
      <c r="W252" s="1175"/>
      <c r="X252" s="1176"/>
    </row>
    <row r="253" spans="5:24" s="1173" customFormat="1" ht="12" customHeight="1">
      <c r="E253" s="1175"/>
      <c r="I253" s="2022"/>
      <c r="J253" s="1176"/>
      <c r="M253" s="1175"/>
      <c r="P253" s="1175"/>
      <c r="S253" s="1175"/>
      <c r="T253" s="1176"/>
      <c r="W253" s="1175"/>
      <c r="X253" s="1176"/>
    </row>
    <row r="254" spans="5:24" s="1173" customFormat="1" ht="12" customHeight="1">
      <c r="E254" s="1175"/>
      <c r="I254" s="2022"/>
      <c r="J254" s="1176"/>
      <c r="M254" s="1175"/>
      <c r="P254" s="1175"/>
      <c r="S254" s="1175"/>
      <c r="T254" s="1176"/>
      <c r="W254" s="1175"/>
      <c r="X254" s="1176"/>
    </row>
    <row r="255" spans="5:24" s="1173" customFormat="1" ht="12" customHeight="1">
      <c r="E255" s="1175"/>
      <c r="I255" s="2022"/>
      <c r="J255" s="1176"/>
      <c r="M255" s="1175"/>
      <c r="P255" s="1175"/>
      <c r="S255" s="1175"/>
      <c r="T255" s="1176"/>
      <c r="W255" s="1175"/>
      <c r="X255" s="1176"/>
    </row>
    <row r="256" spans="5:24" s="1173" customFormat="1" ht="12" customHeight="1">
      <c r="E256" s="1175"/>
      <c r="I256" s="2022"/>
      <c r="J256" s="1176"/>
      <c r="M256" s="1175"/>
      <c r="P256" s="1175"/>
      <c r="S256" s="1175"/>
      <c r="T256" s="1176"/>
      <c r="W256" s="1175"/>
      <c r="X256" s="1176"/>
    </row>
    <row r="257" spans="5:24" s="1173" customFormat="1" ht="12" customHeight="1">
      <c r="E257" s="1175"/>
      <c r="I257" s="2022"/>
      <c r="J257" s="1176"/>
      <c r="M257" s="1175"/>
      <c r="P257" s="1175"/>
      <c r="S257" s="1175"/>
      <c r="T257" s="1176"/>
      <c r="W257" s="1175"/>
      <c r="X257" s="1176"/>
    </row>
    <row r="258" spans="5:24" s="1173" customFormat="1" ht="12" customHeight="1">
      <c r="E258" s="1175"/>
      <c r="I258" s="2022"/>
      <c r="J258" s="1176"/>
      <c r="M258" s="1175"/>
      <c r="P258" s="1175"/>
      <c r="S258" s="1175"/>
      <c r="T258" s="1176"/>
      <c r="W258" s="1175"/>
      <c r="X258" s="1176"/>
    </row>
    <row r="259" spans="5:24" s="1173" customFormat="1" ht="12" customHeight="1">
      <c r="E259" s="1175"/>
      <c r="I259" s="2022"/>
      <c r="J259" s="1176"/>
      <c r="M259" s="1175"/>
      <c r="P259" s="1175"/>
      <c r="S259" s="1175"/>
      <c r="T259" s="1176"/>
      <c r="W259" s="1175"/>
      <c r="X259" s="1176"/>
    </row>
    <row r="260" spans="5:24" s="1173" customFormat="1" ht="12" customHeight="1">
      <c r="E260" s="1175"/>
      <c r="I260" s="2022"/>
      <c r="J260" s="1176"/>
      <c r="M260" s="1175"/>
      <c r="P260" s="1175"/>
      <c r="S260" s="1175"/>
      <c r="T260" s="1176"/>
      <c r="W260" s="1175"/>
      <c r="X260" s="1176"/>
    </row>
    <row r="261" spans="5:24" s="1173" customFormat="1" ht="12" customHeight="1">
      <c r="E261" s="1175"/>
      <c r="I261" s="2022"/>
      <c r="J261" s="1176"/>
      <c r="M261" s="1175"/>
      <c r="P261" s="1175"/>
      <c r="S261" s="1175"/>
      <c r="T261" s="1176"/>
      <c r="W261" s="1175"/>
      <c r="X261" s="1176"/>
    </row>
    <row r="262" spans="5:24" s="1173" customFormat="1" ht="12" customHeight="1">
      <c r="E262" s="1175"/>
      <c r="I262" s="2022"/>
      <c r="J262" s="1176"/>
      <c r="M262" s="1175"/>
      <c r="P262" s="1175"/>
      <c r="S262" s="1175"/>
      <c r="T262" s="1176"/>
      <c r="W262" s="1175"/>
      <c r="X262" s="1176"/>
    </row>
    <row r="263" spans="5:24" s="1173" customFormat="1" ht="12" customHeight="1">
      <c r="E263" s="1175"/>
      <c r="I263" s="2022"/>
      <c r="J263" s="1176"/>
      <c r="M263" s="1175"/>
      <c r="P263" s="1175"/>
      <c r="S263" s="1175"/>
      <c r="T263" s="1176"/>
      <c r="W263" s="1175"/>
      <c r="X263" s="1176"/>
    </row>
    <row r="264" spans="5:24" s="1173" customFormat="1" ht="12" customHeight="1">
      <c r="E264" s="1175"/>
      <c r="I264" s="2022"/>
      <c r="J264" s="1176"/>
      <c r="M264" s="1175"/>
      <c r="P264" s="1175"/>
      <c r="S264" s="1175"/>
      <c r="T264" s="1176"/>
      <c r="W264" s="1175"/>
      <c r="X264" s="1176"/>
    </row>
    <row r="265" spans="5:24" s="1173" customFormat="1" ht="12" customHeight="1">
      <c r="E265" s="1175"/>
      <c r="I265" s="2022"/>
      <c r="J265" s="1176"/>
      <c r="M265" s="1175"/>
      <c r="P265" s="1175"/>
      <c r="S265" s="1175"/>
      <c r="T265" s="1176"/>
      <c r="W265" s="1175"/>
      <c r="X265" s="1176"/>
    </row>
    <row r="266" spans="5:24" s="1173" customFormat="1" ht="12" customHeight="1">
      <c r="E266" s="1175"/>
      <c r="I266" s="2022"/>
      <c r="J266" s="1176"/>
      <c r="M266" s="1175"/>
      <c r="P266" s="1175"/>
      <c r="S266" s="1175"/>
      <c r="T266" s="1176"/>
      <c r="W266" s="1175"/>
      <c r="X266" s="1176"/>
    </row>
    <row r="267" spans="5:24" s="1173" customFormat="1" ht="12" customHeight="1">
      <c r="E267" s="1175"/>
      <c r="I267" s="2022"/>
      <c r="J267" s="1176"/>
      <c r="M267" s="1175"/>
      <c r="P267" s="1175"/>
      <c r="S267" s="1175"/>
      <c r="T267" s="1176"/>
      <c r="W267" s="1175"/>
      <c r="X267" s="1176"/>
    </row>
    <row r="268" spans="5:24" s="1173" customFormat="1" ht="12" customHeight="1">
      <c r="E268" s="1175"/>
      <c r="I268" s="2022"/>
      <c r="J268" s="1176"/>
      <c r="M268" s="1175"/>
      <c r="P268" s="1175"/>
      <c r="S268" s="1175"/>
      <c r="T268" s="1176"/>
      <c r="W268" s="1175"/>
      <c r="X268" s="1176"/>
    </row>
    <row r="269" spans="5:24" s="1173" customFormat="1" ht="12" customHeight="1">
      <c r="E269" s="1175"/>
      <c r="I269" s="2022"/>
      <c r="J269" s="1176"/>
      <c r="M269" s="1175"/>
      <c r="P269" s="1175"/>
      <c r="S269" s="1175"/>
      <c r="T269" s="1176"/>
      <c r="W269" s="1175"/>
      <c r="X269" s="1176"/>
    </row>
    <row r="270" spans="5:24" s="1173" customFormat="1" ht="12" customHeight="1">
      <c r="E270" s="1175"/>
      <c r="I270" s="2022"/>
      <c r="J270" s="1176"/>
      <c r="M270" s="1175"/>
      <c r="P270" s="1175"/>
      <c r="S270" s="1175"/>
      <c r="T270" s="1176"/>
      <c r="W270" s="1175"/>
      <c r="X270" s="1176"/>
    </row>
    <row r="271" spans="5:24" s="1173" customFormat="1" ht="12" customHeight="1">
      <c r="E271" s="1175"/>
      <c r="I271" s="2022"/>
      <c r="J271" s="1176"/>
      <c r="M271" s="1175"/>
      <c r="P271" s="1175"/>
      <c r="S271" s="1175"/>
      <c r="T271" s="1176"/>
      <c r="W271" s="1175"/>
      <c r="X271" s="1176"/>
    </row>
    <row r="272" spans="5:24" s="1173" customFormat="1" ht="12" customHeight="1">
      <c r="E272" s="1175"/>
      <c r="I272" s="2022"/>
      <c r="J272" s="1176"/>
      <c r="M272" s="1175"/>
      <c r="P272" s="1175"/>
      <c r="S272" s="1175"/>
      <c r="T272" s="1176"/>
      <c r="W272" s="1175"/>
      <c r="X272" s="1176"/>
    </row>
    <row r="273" spans="5:24" s="1173" customFormat="1" ht="12" customHeight="1">
      <c r="E273" s="1175"/>
      <c r="I273" s="2022"/>
      <c r="J273" s="1176"/>
      <c r="M273" s="1175"/>
      <c r="P273" s="1175"/>
      <c r="S273" s="1175"/>
      <c r="T273" s="1176"/>
      <c r="W273" s="1175"/>
      <c r="X273" s="1176"/>
    </row>
    <row r="274" spans="5:24" s="1173" customFormat="1" ht="12" customHeight="1">
      <c r="E274" s="1175"/>
      <c r="I274" s="2022"/>
      <c r="J274" s="1176"/>
      <c r="M274" s="1175"/>
      <c r="P274" s="1175"/>
      <c r="S274" s="1175"/>
      <c r="T274" s="1176"/>
      <c r="W274" s="1175"/>
      <c r="X274" s="1176"/>
    </row>
    <row r="275" spans="5:24" s="1173" customFormat="1" ht="12" customHeight="1">
      <c r="E275" s="1175"/>
      <c r="I275" s="2022"/>
      <c r="J275" s="1176"/>
      <c r="M275" s="1175"/>
      <c r="P275" s="1175"/>
      <c r="S275" s="1175"/>
      <c r="T275" s="1176"/>
      <c r="W275" s="1175"/>
      <c r="X275" s="1176"/>
    </row>
    <row r="276" spans="5:24" s="1173" customFormat="1" ht="12" customHeight="1">
      <c r="E276" s="1175"/>
      <c r="I276" s="2022"/>
      <c r="J276" s="1176"/>
      <c r="M276" s="1175"/>
      <c r="P276" s="1175"/>
      <c r="S276" s="1175"/>
      <c r="T276" s="1176"/>
      <c r="W276" s="1175"/>
      <c r="X276" s="1176"/>
    </row>
    <row r="277" spans="5:24" s="1173" customFormat="1" ht="12" customHeight="1">
      <c r="E277" s="1175"/>
      <c r="I277" s="2022"/>
      <c r="J277" s="1176"/>
      <c r="M277" s="1175"/>
      <c r="P277" s="1175"/>
      <c r="S277" s="1175"/>
      <c r="T277" s="1176"/>
      <c r="W277" s="1175"/>
      <c r="X277" s="1176"/>
    </row>
    <row r="278" spans="5:24" s="1173" customFormat="1" ht="12" customHeight="1">
      <c r="E278" s="1175"/>
      <c r="I278" s="2022"/>
      <c r="J278" s="1176"/>
      <c r="M278" s="1175"/>
      <c r="P278" s="1175"/>
      <c r="S278" s="1175"/>
      <c r="T278" s="1176"/>
      <c r="W278" s="1175"/>
      <c r="X278" s="1176"/>
    </row>
    <row r="279" spans="5:24" s="1173" customFormat="1" ht="12" customHeight="1">
      <c r="E279" s="1175"/>
      <c r="I279" s="2022"/>
      <c r="J279" s="1176"/>
      <c r="M279" s="1175"/>
      <c r="P279" s="1175"/>
      <c r="S279" s="1175"/>
      <c r="T279" s="1176"/>
      <c r="W279" s="1175"/>
      <c r="X279" s="1176"/>
    </row>
    <row r="280" spans="5:24" s="1173" customFormat="1" ht="12" customHeight="1">
      <c r="E280" s="1175"/>
      <c r="I280" s="2022"/>
      <c r="J280" s="1176"/>
      <c r="M280" s="1175"/>
      <c r="P280" s="1175"/>
      <c r="S280" s="1175"/>
      <c r="T280" s="1176"/>
      <c r="W280" s="1175"/>
      <c r="X280" s="1176"/>
    </row>
    <row r="281" spans="5:24" s="1173" customFormat="1" ht="12" customHeight="1">
      <c r="E281" s="1175"/>
      <c r="I281" s="2022"/>
      <c r="J281" s="1176"/>
      <c r="M281" s="1175"/>
      <c r="P281" s="1175"/>
      <c r="S281" s="1175"/>
      <c r="T281" s="1176"/>
      <c r="W281" s="1175"/>
      <c r="X281" s="1176"/>
    </row>
    <row r="282" spans="5:24" s="1173" customFormat="1" ht="12" customHeight="1">
      <c r="E282" s="1175"/>
      <c r="I282" s="2022"/>
      <c r="J282" s="1176"/>
      <c r="M282" s="1175"/>
      <c r="P282" s="1175"/>
      <c r="S282" s="1175"/>
      <c r="T282" s="1176"/>
      <c r="W282" s="1175"/>
      <c r="X282" s="1176"/>
    </row>
    <row r="283" spans="5:24" s="1173" customFormat="1" ht="12" customHeight="1">
      <c r="E283" s="1175"/>
      <c r="I283" s="2022"/>
      <c r="J283" s="1176"/>
      <c r="M283" s="1175"/>
      <c r="P283" s="1175"/>
      <c r="S283" s="1175"/>
      <c r="T283" s="1176"/>
      <c r="W283" s="1175"/>
      <c r="X283" s="1176"/>
    </row>
    <row r="284" spans="5:24" s="1173" customFormat="1" ht="12" customHeight="1">
      <c r="E284" s="1175"/>
      <c r="I284" s="2022"/>
      <c r="J284" s="1176"/>
      <c r="M284" s="1175"/>
      <c r="P284" s="1175"/>
      <c r="S284" s="1175"/>
      <c r="T284" s="1176"/>
      <c r="W284" s="1175"/>
      <c r="X284" s="1176"/>
    </row>
    <row r="285" spans="5:24" s="1173" customFormat="1" ht="12" customHeight="1">
      <c r="E285" s="1175"/>
      <c r="I285" s="2022"/>
      <c r="J285" s="1176"/>
      <c r="M285" s="1175"/>
      <c r="P285" s="1175"/>
      <c r="S285" s="1175"/>
      <c r="T285" s="1176"/>
      <c r="W285" s="1175"/>
      <c r="X285" s="1176"/>
    </row>
    <row r="286" spans="5:24" s="1173" customFormat="1" ht="12" customHeight="1">
      <c r="E286" s="1175"/>
      <c r="I286" s="2022"/>
      <c r="J286" s="1176"/>
      <c r="M286" s="1175"/>
      <c r="P286" s="1175"/>
      <c r="S286" s="1175"/>
      <c r="T286" s="1176"/>
      <c r="W286" s="1175"/>
      <c r="X286" s="1176"/>
    </row>
    <row r="287" spans="5:24" s="1173" customFormat="1" ht="12" customHeight="1">
      <c r="E287" s="1175"/>
      <c r="I287" s="2022"/>
      <c r="J287" s="1176"/>
      <c r="M287" s="1175"/>
      <c r="P287" s="1175"/>
      <c r="S287" s="1175"/>
      <c r="T287" s="1176"/>
      <c r="W287" s="1175"/>
      <c r="X287" s="1176"/>
    </row>
    <row r="288" spans="5:24" s="1173" customFormat="1" ht="12" customHeight="1">
      <c r="E288" s="1175"/>
      <c r="I288" s="2022"/>
      <c r="J288" s="1176"/>
      <c r="M288" s="1175"/>
      <c r="P288" s="1175"/>
      <c r="S288" s="1175"/>
      <c r="T288" s="1176"/>
      <c r="W288" s="1175"/>
      <c r="X288" s="1176"/>
    </row>
    <row r="289" spans="5:24" s="1173" customFormat="1" ht="12" customHeight="1">
      <c r="E289" s="1175"/>
      <c r="I289" s="2022"/>
      <c r="J289" s="1176"/>
      <c r="M289" s="1175"/>
      <c r="P289" s="1175"/>
      <c r="S289" s="1175"/>
      <c r="T289" s="1176"/>
      <c r="W289" s="1175"/>
      <c r="X289" s="1176"/>
    </row>
    <row r="290" spans="5:24" s="1173" customFormat="1" ht="12" customHeight="1">
      <c r="E290" s="1175"/>
      <c r="I290" s="2022"/>
      <c r="J290" s="1176"/>
      <c r="M290" s="1175"/>
      <c r="P290" s="1175"/>
      <c r="S290" s="1175"/>
      <c r="T290" s="1176"/>
      <c r="W290" s="1175"/>
      <c r="X290" s="1176"/>
    </row>
    <row r="291" spans="5:24" s="1173" customFormat="1" ht="12" customHeight="1">
      <c r="E291" s="1175"/>
      <c r="I291" s="2022"/>
      <c r="J291" s="1176"/>
      <c r="M291" s="1175"/>
      <c r="P291" s="1175"/>
      <c r="S291" s="1175"/>
      <c r="T291" s="1176"/>
      <c r="W291" s="1175"/>
      <c r="X291" s="1176"/>
    </row>
    <row r="292" spans="5:24" s="1173" customFormat="1" ht="12" customHeight="1">
      <c r="E292" s="1175"/>
      <c r="I292" s="2022"/>
      <c r="J292" s="1176"/>
      <c r="M292" s="1175"/>
      <c r="P292" s="1175"/>
      <c r="S292" s="1175"/>
      <c r="T292" s="1176"/>
      <c r="W292" s="1175"/>
      <c r="X292" s="1176"/>
    </row>
    <row r="293" spans="5:24" s="1173" customFormat="1" ht="12" customHeight="1">
      <c r="E293" s="1175"/>
      <c r="I293" s="2022"/>
      <c r="J293" s="1176"/>
      <c r="M293" s="1175"/>
      <c r="P293" s="1175"/>
      <c r="S293" s="1175"/>
      <c r="T293" s="1176"/>
      <c r="W293" s="1175"/>
      <c r="X293" s="1176"/>
    </row>
    <row r="294" spans="5:24" s="1173" customFormat="1" ht="12" customHeight="1">
      <c r="E294" s="1175"/>
      <c r="I294" s="2022"/>
      <c r="J294" s="1176"/>
      <c r="M294" s="1175"/>
      <c r="P294" s="1175"/>
      <c r="S294" s="1175"/>
      <c r="T294" s="1176"/>
      <c r="W294" s="1175"/>
      <c r="X294" s="1176"/>
    </row>
    <row r="295" spans="5:24" s="1173" customFormat="1" ht="12" customHeight="1">
      <c r="E295" s="1175"/>
      <c r="I295" s="2022"/>
      <c r="J295" s="1176"/>
      <c r="M295" s="1175"/>
      <c r="P295" s="1175"/>
      <c r="S295" s="1175"/>
      <c r="T295" s="1176"/>
      <c r="W295" s="1175"/>
      <c r="X295" s="1176"/>
    </row>
    <row r="296" spans="5:24" s="1173" customFormat="1" ht="12" customHeight="1">
      <c r="E296" s="1175"/>
      <c r="I296" s="2022"/>
      <c r="J296" s="1176"/>
      <c r="M296" s="1175"/>
      <c r="P296" s="1175"/>
      <c r="S296" s="1175"/>
      <c r="T296" s="1176"/>
      <c r="W296" s="1175"/>
      <c r="X296" s="1176"/>
    </row>
    <row r="297" spans="5:24" s="1173" customFormat="1" ht="12" customHeight="1">
      <c r="E297" s="1175"/>
      <c r="I297" s="2022"/>
      <c r="J297" s="1176"/>
      <c r="M297" s="1175"/>
      <c r="P297" s="1175"/>
      <c r="S297" s="1175"/>
      <c r="T297" s="1176"/>
      <c r="W297" s="1175"/>
      <c r="X297" s="1176"/>
    </row>
    <row r="298" spans="5:24" s="1173" customFormat="1" ht="12" customHeight="1">
      <c r="E298" s="1175"/>
      <c r="I298" s="2022"/>
      <c r="J298" s="1176"/>
      <c r="M298" s="1175"/>
      <c r="P298" s="1175"/>
      <c r="S298" s="1175"/>
      <c r="T298" s="1176"/>
      <c r="W298" s="1175"/>
      <c r="X298" s="1176"/>
    </row>
    <row r="299" spans="5:24" s="1173" customFormat="1" ht="12" customHeight="1">
      <c r="E299" s="1175"/>
      <c r="I299" s="2022"/>
      <c r="J299" s="1176"/>
      <c r="M299" s="1175"/>
      <c r="P299" s="1175"/>
      <c r="S299" s="1175"/>
      <c r="T299" s="1176"/>
      <c r="W299" s="1175"/>
      <c r="X299" s="1176"/>
    </row>
    <row r="300" spans="5:24" s="1173" customFormat="1" ht="12" customHeight="1">
      <c r="E300" s="1175"/>
      <c r="I300" s="2022"/>
      <c r="J300" s="1176"/>
      <c r="M300" s="1175"/>
      <c r="P300" s="1175"/>
      <c r="S300" s="1175"/>
      <c r="T300" s="1176"/>
      <c r="W300" s="1175"/>
      <c r="X300" s="1176"/>
    </row>
    <row r="301" spans="5:24" s="1173" customFormat="1" ht="12" customHeight="1">
      <c r="E301" s="1175"/>
      <c r="I301" s="2022"/>
      <c r="J301" s="1176"/>
      <c r="M301" s="1175"/>
      <c r="P301" s="1175"/>
      <c r="S301" s="1175"/>
      <c r="T301" s="1176"/>
      <c r="W301" s="1175"/>
      <c r="X301" s="1176"/>
    </row>
    <row r="302" spans="5:24" s="1173" customFormat="1" ht="12" customHeight="1">
      <c r="E302" s="1175"/>
      <c r="I302" s="2022"/>
      <c r="J302" s="1176"/>
      <c r="M302" s="1175"/>
      <c r="P302" s="1175"/>
      <c r="S302" s="1175"/>
      <c r="T302" s="1176"/>
      <c r="W302" s="1175"/>
      <c r="X302" s="1176"/>
    </row>
    <row r="303" spans="5:24" s="1173" customFormat="1" ht="12" customHeight="1">
      <c r="E303" s="1175"/>
      <c r="I303" s="2022"/>
      <c r="J303" s="1176"/>
      <c r="M303" s="1175"/>
      <c r="P303" s="1175"/>
      <c r="S303" s="1175"/>
      <c r="T303" s="1176"/>
      <c r="W303" s="1175"/>
      <c r="X303" s="1176"/>
    </row>
    <row r="304" spans="5:24" s="1173" customFormat="1" ht="12" customHeight="1">
      <c r="E304" s="1175"/>
      <c r="I304" s="2022"/>
      <c r="J304" s="1176"/>
      <c r="M304" s="1175"/>
      <c r="P304" s="1175"/>
      <c r="S304" s="1175"/>
      <c r="T304" s="1176"/>
      <c r="W304" s="1175"/>
      <c r="X304" s="1176"/>
    </row>
    <row r="305" spans="5:24" s="1173" customFormat="1" ht="12" customHeight="1">
      <c r="E305" s="1175"/>
      <c r="I305" s="2022"/>
      <c r="J305" s="1176"/>
      <c r="M305" s="1175"/>
      <c r="P305" s="1175"/>
      <c r="S305" s="1175"/>
      <c r="T305" s="1176"/>
      <c r="W305" s="1175"/>
      <c r="X305" s="1176"/>
    </row>
    <row r="306" spans="5:24" s="1173" customFormat="1" ht="12" customHeight="1">
      <c r="E306" s="1175"/>
      <c r="I306" s="2022"/>
      <c r="J306" s="1176"/>
      <c r="M306" s="1175"/>
      <c r="P306" s="1175"/>
      <c r="S306" s="1175"/>
      <c r="T306" s="1176"/>
      <c r="W306" s="1175"/>
      <c r="X306" s="1176"/>
    </row>
    <row r="307" spans="5:24" s="1173" customFormat="1" ht="12" customHeight="1">
      <c r="E307" s="1175"/>
      <c r="I307" s="2022"/>
      <c r="J307" s="1176"/>
      <c r="M307" s="1175"/>
      <c r="P307" s="1175"/>
      <c r="S307" s="1175"/>
      <c r="T307" s="1176"/>
      <c r="W307" s="1175"/>
      <c r="X307" s="1176"/>
    </row>
    <row r="308" spans="5:24" s="1173" customFormat="1" ht="12" customHeight="1">
      <c r="E308" s="1175"/>
      <c r="I308" s="2022"/>
      <c r="J308" s="1176"/>
      <c r="M308" s="1175"/>
      <c r="P308" s="1175"/>
      <c r="S308" s="1175"/>
      <c r="T308" s="1176"/>
      <c r="W308" s="1175"/>
      <c r="X308" s="1176"/>
    </row>
    <row r="309" spans="5:24" s="1173" customFormat="1" ht="12" customHeight="1">
      <c r="E309" s="1175"/>
      <c r="I309" s="2022"/>
      <c r="J309" s="1176"/>
      <c r="M309" s="1175"/>
      <c r="P309" s="1175"/>
      <c r="S309" s="1175"/>
      <c r="T309" s="1176"/>
      <c r="W309" s="1175"/>
      <c r="X309" s="1176"/>
    </row>
    <row r="310" spans="5:24" s="1173" customFormat="1" ht="12" customHeight="1">
      <c r="E310" s="1175"/>
      <c r="I310" s="2022"/>
      <c r="J310" s="1176"/>
      <c r="M310" s="1175"/>
      <c r="P310" s="1175"/>
      <c r="S310" s="1175"/>
      <c r="T310" s="1176"/>
      <c r="W310" s="1175"/>
      <c r="X310" s="1176"/>
    </row>
    <row r="311" spans="5:24" s="1173" customFormat="1" ht="12" customHeight="1">
      <c r="E311" s="1175"/>
      <c r="I311" s="2022"/>
      <c r="J311" s="1176"/>
      <c r="M311" s="1175"/>
      <c r="P311" s="1175"/>
      <c r="S311" s="1175"/>
      <c r="T311" s="1176"/>
      <c r="W311" s="1175"/>
      <c r="X311" s="1176"/>
    </row>
    <row r="312" spans="5:24" s="1173" customFormat="1" ht="12" customHeight="1">
      <c r="E312" s="1175"/>
      <c r="I312" s="2022"/>
      <c r="J312" s="1176"/>
      <c r="M312" s="1175"/>
      <c r="P312" s="1175"/>
      <c r="S312" s="1175"/>
      <c r="T312" s="1176"/>
      <c r="W312" s="1175"/>
      <c r="X312" s="1176"/>
    </row>
    <row r="313" spans="5:24" s="1173" customFormat="1" ht="12" customHeight="1">
      <c r="E313" s="1175"/>
      <c r="I313" s="2022"/>
      <c r="J313" s="1176"/>
      <c r="M313" s="1175"/>
      <c r="P313" s="1175"/>
      <c r="S313" s="1175"/>
      <c r="T313" s="1176"/>
      <c r="W313" s="1175"/>
      <c r="X313" s="1176"/>
    </row>
    <row r="314" spans="5:24" s="1173" customFormat="1" ht="12" customHeight="1">
      <c r="E314" s="1175"/>
      <c r="I314" s="2022"/>
      <c r="J314" s="1176"/>
      <c r="M314" s="1175"/>
      <c r="P314" s="1175"/>
      <c r="S314" s="1175"/>
      <c r="T314" s="1176"/>
      <c r="W314" s="1175"/>
      <c r="X314" s="1176"/>
    </row>
    <row r="315" spans="5:24" s="1173" customFormat="1" ht="12" customHeight="1">
      <c r="E315" s="1175"/>
      <c r="I315" s="2022"/>
      <c r="J315" s="1176"/>
      <c r="M315" s="1175"/>
      <c r="P315" s="1175"/>
      <c r="S315" s="1175"/>
      <c r="T315" s="1176"/>
      <c r="W315" s="1175"/>
      <c r="X315" s="1176"/>
    </row>
    <row r="316" spans="5:24" s="1173" customFormat="1" ht="12" customHeight="1">
      <c r="E316" s="1175"/>
      <c r="I316" s="2022"/>
      <c r="J316" s="1176"/>
      <c r="M316" s="1175"/>
      <c r="P316" s="1175"/>
      <c r="S316" s="1175"/>
      <c r="T316" s="1176"/>
      <c r="W316" s="1175"/>
      <c r="X316" s="1176"/>
    </row>
    <row r="317" spans="5:24" s="1173" customFormat="1" ht="12" customHeight="1">
      <c r="E317" s="1175"/>
      <c r="I317" s="2022"/>
      <c r="J317" s="1176"/>
      <c r="M317" s="1175"/>
      <c r="P317" s="1175"/>
      <c r="S317" s="1175"/>
      <c r="T317" s="1176"/>
      <c r="W317" s="1175"/>
      <c r="X317" s="1176"/>
    </row>
    <row r="318" spans="5:24" s="1173" customFormat="1" ht="12" customHeight="1">
      <c r="E318" s="1175"/>
      <c r="I318" s="2022"/>
      <c r="J318" s="1176"/>
      <c r="M318" s="1175"/>
      <c r="P318" s="1175"/>
      <c r="S318" s="1175"/>
      <c r="T318" s="1176"/>
      <c r="W318" s="1175"/>
      <c r="X318" s="1176"/>
    </row>
    <row r="319" spans="5:24" s="1173" customFormat="1" ht="12" customHeight="1">
      <c r="E319" s="1175"/>
      <c r="I319" s="2022"/>
      <c r="J319" s="1176"/>
      <c r="M319" s="1175"/>
      <c r="P319" s="1175"/>
      <c r="S319" s="1175"/>
      <c r="T319" s="1176"/>
      <c r="W319" s="1175"/>
      <c r="X319" s="1176"/>
    </row>
    <row r="320" spans="5:24" s="1173" customFormat="1" ht="12" customHeight="1">
      <c r="E320" s="1175"/>
      <c r="I320" s="2022"/>
      <c r="J320" s="1176"/>
      <c r="M320" s="1175"/>
      <c r="P320" s="1175"/>
      <c r="S320" s="1175"/>
      <c r="T320" s="1176"/>
      <c r="W320" s="1175"/>
      <c r="X320" s="1176"/>
    </row>
    <row r="321" spans="5:24" s="1173" customFormat="1" ht="12" customHeight="1">
      <c r="E321" s="1175"/>
      <c r="I321" s="2022"/>
      <c r="J321" s="1176"/>
      <c r="M321" s="1175"/>
      <c r="P321" s="1175"/>
      <c r="S321" s="1175"/>
      <c r="T321" s="1176"/>
      <c r="W321" s="1175"/>
      <c r="X321" s="1176"/>
    </row>
    <row r="322" spans="5:24" s="1173" customFormat="1" ht="12" customHeight="1">
      <c r="E322" s="1175"/>
      <c r="I322" s="2022"/>
      <c r="J322" s="1176"/>
      <c r="M322" s="1175"/>
      <c r="P322" s="1175"/>
      <c r="S322" s="1175"/>
      <c r="T322" s="1176"/>
      <c r="W322" s="1175"/>
      <c r="X322" s="1176"/>
    </row>
    <row r="323" spans="5:24" s="1173" customFormat="1" ht="12" customHeight="1">
      <c r="E323" s="1175"/>
      <c r="I323" s="2022"/>
      <c r="J323" s="1176"/>
      <c r="M323" s="1175"/>
      <c r="P323" s="1175"/>
      <c r="S323" s="1175"/>
      <c r="T323" s="1176"/>
      <c r="W323" s="1175"/>
      <c r="X323" s="1176"/>
    </row>
    <row r="324" spans="5:24" s="1173" customFormat="1" ht="12" customHeight="1">
      <c r="E324" s="1175"/>
      <c r="I324" s="2022"/>
      <c r="J324" s="1176"/>
      <c r="M324" s="1175"/>
      <c r="P324" s="1175"/>
      <c r="S324" s="1175"/>
      <c r="T324" s="1176"/>
      <c r="W324" s="1175"/>
      <c r="X324" s="1176"/>
    </row>
    <row r="325" spans="5:24" s="1173" customFormat="1" ht="12" customHeight="1">
      <c r="E325" s="1175"/>
      <c r="I325" s="2022"/>
      <c r="J325" s="1176"/>
      <c r="M325" s="1175"/>
      <c r="P325" s="1175"/>
      <c r="S325" s="1175"/>
      <c r="T325" s="1176"/>
      <c r="W325" s="1175"/>
      <c r="X325" s="1176"/>
    </row>
    <row r="326" spans="5:24" s="1173" customFormat="1" ht="12" customHeight="1">
      <c r="E326" s="1175"/>
      <c r="I326" s="2022"/>
      <c r="J326" s="1176"/>
      <c r="M326" s="1175"/>
      <c r="P326" s="1175"/>
      <c r="S326" s="1175"/>
      <c r="T326" s="1176"/>
      <c r="W326" s="1175"/>
      <c r="X326" s="1176"/>
    </row>
    <row r="327" spans="5:24" s="1173" customFormat="1" ht="12" customHeight="1">
      <c r="E327" s="1175"/>
      <c r="I327" s="2022"/>
      <c r="J327" s="1176"/>
      <c r="M327" s="1175"/>
      <c r="P327" s="1175"/>
      <c r="S327" s="1175"/>
      <c r="T327" s="1176"/>
      <c r="W327" s="1175"/>
      <c r="X327" s="1176"/>
    </row>
    <row r="328" spans="5:24" s="1173" customFormat="1" ht="12" customHeight="1">
      <c r="E328" s="1175"/>
      <c r="I328" s="2022"/>
      <c r="J328" s="1176"/>
      <c r="M328" s="1175"/>
      <c r="P328" s="1175"/>
      <c r="S328" s="1175"/>
      <c r="T328" s="1176"/>
      <c r="W328" s="1175"/>
      <c r="X328" s="1176"/>
    </row>
    <row r="329" spans="5:24" s="1173" customFormat="1" ht="12" customHeight="1">
      <c r="E329" s="1175"/>
      <c r="I329" s="2022"/>
      <c r="J329" s="1176"/>
      <c r="M329" s="1175"/>
      <c r="P329" s="1175"/>
      <c r="S329" s="1175"/>
      <c r="T329" s="1176"/>
      <c r="W329" s="1175"/>
      <c r="X329" s="1176"/>
    </row>
    <row r="330" spans="5:24" s="1173" customFormat="1" ht="12" customHeight="1">
      <c r="E330" s="1175"/>
      <c r="I330" s="2022"/>
      <c r="J330" s="1176"/>
      <c r="M330" s="1175"/>
      <c r="P330" s="1175"/>
      <c r="S330" s="1175"/>
      <c r="T330" s="1176"/>
      <c r="W330" s="1175"/>
      <c r="X330" s="1176"/>
    </row>
    <row r="331" spans="5:24" s="1173" customFormat="1" ht="12" customHeight="1">
      <c r="E331" s="1175"/>
      <c r="I331" s="2022"/>
      <c r="J331" s="1176"/>
      <c r="M331" s="1175"/>
      <c r="P331" s="1175"/>
      <c r="S331" s="1175"/>
      <c r="T331" s="1176"/>
      <c r="W331" s="1175"/>
      <c r="X331" s="1176"/>
    </row>
    <row r="332" spans="5:24" s="1173" customFormat="1" ht="12" customHeight="1">
      <c r="E332" s="1175"/>
      <c r="I332" s="2022"/>
      <c r="J332" s="1176"/>
      <c r="M332" s="1175"/>
      <c r="P332" s="1175"/>
      <c r="S332" s="1175"/>
      <c r="T332" s="1176"/>
      <c r="W332" s="1175"/>
      <c r="X332" s="1176"/>
    </row>
    <row r="333" spans="5:24" s="1173" customFormat="1" ht="12" customHeight="1">
      <c r="E333" s="1175"/>
      <c r="I333" s="2022"/>
      <c r="J333" s="1176"/>
      <c r="M333" s="1175"/>
      <c r="P333" s="1175"/>
      <c r="S333" s="1175"/>
      <c r="T333" s="1176"/>
      <c r="W333" s="1175"/>
      <c r="X333" s="1176"/>
    </row>
    <row r="334" spans="5:24" s="1173" customFormat="1" ht="12" customHeight="1">
      <c r="E334" s="1175"/>
      <c r="I334" s="2022"/>
      <c r="J334" s="1176"/>
      <c r="M334" s="1175"/>
      <c r="P334" s="1175"/>
      <c r="S334" s="1175"/>
      <c r="T334" s="1176"/>
      <c r="W334" s="1175"/>
      <c r="X334" s="1176"/>
    </row>
    <row r="335" spans="5:24" s="1173" customFormat="1" ht="12" customHeight="1">
      <c r="E335" s="1175"/>
      <c r="I335" s="2022"/>
      <c r="J335" s="1176"/>
      <c r="M335" s="1175"/>
      <c r="P335" s="1175"/>
      <c r="S335" s="1175"/>
      <c r="T335" s="1176"/>
      <c r="W335" s="1175"/>
      <c r="X335" s="1176"/>
    </row>
    <row r="336" spans="5:24" s="1173" customFormat="1" ht="12" customHeight="1">
      <c r="E336" s="1175"/>
      <c r="I336" s="2022"/>
      <c r="J336" s="1176"/>
      <c r="M336" s="1175"/>
      <c r="P336" s="1175"/>
      <c r="S336" s="1175"/>
      <c r="T336" s="1176"/>
      <c r="W336" s="1175"/>
      <c r="X336" s="1176"/>
    </row>
    <row r="337" spans="5:24" s="1173" customFormat="1" ht="12" customHeight="1">
      <c r="E337" s="1175"/>
      <c r="I337" s="2022"/>
      <c r="J337" s="1176"/>
      <c r="M337" s="1175"/>
      <c r="P337" s="1175"/>
      <c r="S337" s="1175"/>
      <c r="T337" s="1176"/>
      <c r="W337" s="1175"/>
      <c r="X337" s="1176"/>
    </row>
    <row r="338" spans="5:24" s="1173" customFormat="1" ht="12" customHeight="1">
      <c r="E338" s="1175"/>
      <c r="I338" s="2022"/>
      <c r="J338" s="1176"/>
      <c r="M338" s="1175"/>
      <c r="P338" s="1175"/>
      <c r="S338" s="1175"/>
      <c r="T338" s="1176"/>
      <c r="W338" s="1175"/>
      <c r="X338" s="1176"/>
    </row>
    <row r="339" spans="5:24" s="1173" customFormat="1" ht="12" customHeight="1">
      <c r="E339" s="1175"/>
      <c r="I339" s="2022"/>
      <c r="J339" s="1176"/>
      <c r="M339" s="1175"/>
      <c r="P339" s="1175"/>
      <c r="S339" s="1175"/>
      <c r="T339" s="1176"/>
      <c r="W339" s="1175"/>
      <c r="X339" s="1176"/>
    </row>
  </sheetData>
  <mergeCells count="13">
    <mergeCell ref="J2:L2"/>
    <mergeCell ref="K90:P90"/>
    <mergeCell ref="K48:P48"/>
    <mergeCell ref="K6:P6"/>
    <mergeCell ref="A3:X3"/>
    <mergeCell ref="C6:H6"/>
    <mergeCell ref="F7:H9"/>
    <mergeCell ref="F49:H51"/>
    <mergeCell ref="C48:H48"/>
    <mergeCell ref="F91:H93"/>
    <mergeCell ref="F134:H136"/>
    <mergeCell ref="C133:H133"/>
    <mergeCell ref="C90:H90"/>
  </mergeCells>
  <printOptions horizontalCentered="1"/>
  <pageMargins left="0.33" right="0.1968503937007874" top="0.78" bottom="0.4" header="0.54" footer="0.22"/>
  <pageSetup fitToHeight="4" horizontalDpi="300" verticalDpi="300" orientation="landscape" paperSize="9" r:id="rId1"/>
  <headerFooter alignWithMargins="0">
    <oddFooter>&amp;R&amp;10
&amp;12
...</oddFooter>
  </headerFooter>
  <rowBreaks count="3" manualBreakCount="3">
    <brk id="44" max="23" man="1"/>
    <brk id="85" max="23" man="1"/>
    <brk id="127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BE235"/>
  <sheetViews>
    <sheetView workbookViewId="0" topLeftCell="A72">
      <selection activeCell="G110" sqref="G110"/>
    </sheetView>
  </sheetViews>
  <sheetFormatPr defaultColWidth="11.421875" defaultRowHeight="15"/>
  <cols>
    <col min="1" max="1" width="4.7109375" style="106" customWidth="1"/>
    <col min="2" max="2" width="17.7109375" style="106" customWidth="1"/>
    <col min="3" max="3" width="5.7109375" style="106" customWidth="1"/>
    <col min="4" max="4" width="5.28125" style="106" customWidth="1"/>
    <col min="5" max="5" width="5.8515625" style="106" customWidth="1"/>
    <col min="6" max="8" width="4.7109375" style="106" customWidth="1"/>
    <col min="9" max="9" width="9.7109375" style="312" customWidth="1"/>
    <col min="10" max="10" width="9.7109375" style="1004" customWidth="1"/>
    <col min="11" max="16" width="4.7109375" style="841" customWidth="1"/>
    <col min="17" max="19" width="4.7109375" style="106" customWidth="1"/>
    <col min="20" max="20" width="7.7109375" style="106" customWidth="1"/>
    <col min="21" max="21" width="5.8515625" style="106" customWidth="1"/>
    <col min="22" max="23" width="4.7109375" style="106" customWidth="1"/>
    <col min="24" max="24" width="7.7109375" style="312" customWidth="1"/>
    <col min="25" max="25" width="11.421875" style="841" customWidth="1"/>
    <col min="26" max="16384" width="11.421875" style="106" customWidth="1"/>
  </cols>
  <sheetData>
    <row r="2" spans="1:24" ht="11.25">
      <c r="A2" s="2669" t="str">
        <f>'A. Ausbildungsverh. Landwirt'!A3</f>
        <v>BMELV - Referat 425</v>
      </c>
      <c r="B2" s="2669"/>
      <c r="C2" s="17"/>
      <c r="D2" s="17"/>
      <c r="E2" s="17"/>
      <c r="F2" s="107" t="s">
        <v>46</v>
      </c>
      <c r="G2" s="107"/>
      <c r="H2" s="107"/>
      <c r="I2" s="309"/>
      <c r="K2" s="1644" t="s">
        <v>231</v>
      </c>
      <c r="L2" s="214"/>
      <c r="M2" s="214"/>
      <c r="N2" s="214"/>
      <c r="O2" s="214"/>
      <c r="P2" s="214"/>
      <c r="Q2" s="17"/>
      <c r="R2" s="17"/>
      <c r="S2" s="18"/>
      <c r="T2" s="17"/>
      <c r="U2" s="17"/>
      <c r="X2" s="20" t="str">
        <f>'A. Ausbildungsverh. Landwirt'!$W$3</f>
        <v>Mai 2007</v>
      </c>
    </row>
    <row r="3" spans="1:24" ht="11.25">
      <c r="A3" s="310"/>
      <c r="B3" s="311"/>
      <c r="C3" s="311"/>
      <c r="D3" s="311"/>
      <c r="E3" s="311"/>
      <c r="F3" s="311"/>
      <c r="G3" s="311"/>
      <c r="H3" s="311"/>
      <c r="I3" s="106"/>
      <c r="K3" s="1061"/>
      <c r="L3" s="1061" t="s">
        <v>46</v>
      </c>
      <c r="M3" s="1061"/>
      <c r="N3" s="1061"/>
      <c r="O3" s="1061"/>
      <c r="P3" s="1061"/>
      <c r="Q3" s="311"/>
      <c r="R3" s="311"/>
      <c r="S3" s="311"/>
      <c r="T3" s="311"/>
      <c r="U3" s="311"/>
      <c r="V3" s="311"/>
      <c r="W3" s="311"/>
      <c r="X3" s="313"/>
    </row>
    <row r="4" spans="1:24" ht="12.75">
      <c r="A4" s="621" t="s">
        <v>385</v>
      </c>
      <c r="B4" s="314"/>
      <c r="C4" s="314"/>
      <c r="D4" s="314"/>
      <c r="E4" s="314"/>
      <c r="F4" s="314"/>
      <c r="G4" s="314"/>
      <c r="H4" s="314"/>
      <c r="I4" s="315"/>
      <c r="J4" s="904"/>
      <c r="K4" s="1065"/>
      <c r="L4" s="1065"/>
      <c r="M4" s="1065"/>
      <c r="N4" s="1065"/>
      <c r="O4" s="1065"/>
      <c r="P4" s="1065"/>
      <c r="Q4" s="314"/>
      <c r="R4" s="314"/>
      <c r="S4" s="314"/>
      <c r="T4" s="314"/>
      <c r="U4" s="314"/>
      <c r="V4" s="314"/>
      <c r="W4" s="314"/>
      <c r="X4" s="315"/>
    </row>
    <row r="5" spans="1:24" ht="12" thickBot="1">
      <c r="A5" s="316"/>
      <c r="B5" s="316"/>
      <c r="C5" s="316"/>
      <c r="D5" s="316"/>
      <c r="E5" s="316"/>
      <c r="F5" s="316"/>
      <c r="G5" s="316"/>
      <c r="H5" s="316"/>
      <c r="I5" s="317"/>
      <c r="J5" s="903"/>
      <c r="K5" s="1066"/>
      <c r="L5" s="1066"/>
      <c r="M5" s="1066"/>
      <c r="N5" s="1066"/>
      <c r="O5" s="1066"/>
      <c r="P5" s="1066"/>
      <c r="Q5" s="316"/>
      <c r="R5" s="316"/>
      <c r="S5" s="316"/>
      <c r="T5" s="316"/>
      <c r="U5" s="316"/>
      <c r="V5" s="316"/>
      <c r="W5" s="316"/>
      <c r="X5" s="317"/>
    </row>
    <row r="6" spans="1:24" ht="15" customHeight="1">
      <c r="A6" s="1585"/>
      <c r="B6" s="1586"/>
      <c r="C6" s="2671" t="str">
        <f>'A. Ausbildungsverh. Landwirt'!$B$8</f>
        <v>Auszubildende am 31.12.2006</v>
      </c>
      <c r="D6" s="2672"/>
      <c r="E6" s="2672"/>
      <c r="F6" s="2672"/>
      <c r="G6" s="2672"/>
      <c r="H6" s="2673"/>
      <c r="I6" s="1566" t="s">
        <v>1</v>
      </c>
      <c r="J6" s="1587" t="s">
        <v>2</v>
      </c>
      <c r="K6" s="1588" t="s">
        <v>203</v>
      </c>
      <c r="L6" s="1589"/>
      <c r="M6" s="1589"/>
      <c r="N6" s="1589"/>
      <c r="O6" s="1589"/>
      <c r="P6" s="1590"/>
      <c r="Q6" s="1591" t="s">
        <v>284</v>
      </c>
      <c r="R6" s="1592"/>
      <c r="S6" s="1592"/>
      <c r="T6" s="1592"/>
      <c r="U6" s="1592"/>
      <c r="V6" s="1592"/>
      <c r="W6" s="1592"/>
      <c r="X6" s="1593"/>
    </row>
    <row r="7" spans="1:47" ht="10.5" customHeight="1">
      <c r="A7" s="1594"/>
      <c r="B7" s="253"/>
      <c r="C7" s="368"/>
      <c r="D7" s="368"/>
      <c r="E7" s="368"/>
      <c r="F7" s="2699" t="s">
        <v>243</v>
      </c>
      <c r="G7" s="2700"/>
      <c r="H7" s="2701"/>
      <c r="I7" s="291" t="s">
        <v>5</v>
      </c>
      <c r="J7" s="939" t="s">
        <v>6</v>
      </c>
      <c r="K7" s="1067"/>
      <c r="L7" s="1068"/>
      <c r="M7" s="1069"/>
      <c r="N7" s="1070" t="s">
        <v>3</v>
      </c>
      <c r="O7" s="1071"/>
      <c r="P7" s="1072"/>
      <c r="Q7" s="290"/>
      <c r="R7" s="294"/>
      <c r="S7" s="292"/>
      <c r="T7" s="294"/>
      <c r="U7" s="295" t="s">
        <v>4</v>
      </c>
      <c r="V7" s="293"/>
      <c r="W7" s="293"/>
      <c r="X7" s="1595"/>
      <c r="Y7" s="438" t="s">
        <v>217</v>
      </c>
      <c r="Z7" s="16"/>
      <c r="AA7" s="17"/>
      <c r="AB7" s="17"/>
      <c r="AC7" s="17"/>
      <c r="AD7" s="17"/>
      <c r="AE7" s="17"/>
      <c r="AF7" s="17"/>
      <c r="AG7" s="18"/>
      <c r="AH7" s="18"/>
      <c r="AI7" s="19"/>
      <c r="AJ7" s="17"/>
      <c r="AK7" s="17"/>
      <c r="AL7" s="17"/>
      <c r="AM7" s="17"/>
      <c r="AN7" s="17"/>
      <c r="AO7" s="17"/>
      <c r="AP7" s="17"/>
      <c r="AQ7" s="17"/>
      <c r="AR7" s="18"/>
      <c r="AS7" s="17"/>
      <c r="AT7" s="17"/>
      <c r="AU7" s="20" t="s">
        <v>227</v>
      </c>
    </row>
    <row r="8" spans="1:24" ht="10.5" customHeight="1">
      <c r="A8" s="1594"/>
      <c r="B8" s="264" t="s">
        <v>12</v>
      </c>
      <c r="C8" s="374"/>
      <c r="D8" s="374"/>
      <c r="E8" s="398"/>
      <c r="F8" s="2702"/>
      <c r="G8" s="2703"/>
      <c r="H8" s="2704"/>
      <c r="I8" s="291" t="s">
        <v>12</v>
      </c>
      <c r="J8" s="939" t="s">
        <v>12</v>
      </c>
      <c r="K8" s="1031"/>
      <c r="L8" s="1073"/>
      <c r="M8" s="1074"/>
      <c r="N8" s="1075" t="s">
        <v>77</v>
      </c>
      <c r="O8" s="1076"/>
      <c r="P8" s="1077"/>
      <c r="Q8" s="110"/>
      <c r="R8" s="296"/>
      <c r="S8" s="298"/>
      <c r="T8" s="264" t="s">
        <v>8</v>
      </c>
      <c r="U8" s="299" t="s">
        <v>9</v>
      </c>
      <c r="V8" s="300"/>
      <c r="W8" s="300"/>
      <c r="X8" s="1596"/>
    </row>
    <row r="9" spans="1:24" ht="10.5" customHeight="1">
      <c r="A9" s="1597" t="s">
        <v>53</v>
      </c>
      <c r="B9" s="264" t="s">
        <v>76</v>
      </c>
      <c r="C9" s="389"/>
      <c r="D9" s="389"/>
      <c r="E9" s="381"/>
      <c r="F9" s="2705"/>
      <c r="G9" s="2706"/>
      <c r="H9" s="2707"/>
      <c r="I9" s="291" t="s">
        <v>24</v>
      </c>
      <c r="J9" s="955" t="s">
        <v>24</v>
      </c>
      <c r="K9" s="1061"/>
      <c r="L9" s="1078"/>
      <c r="M9" s="1069"/>
      <c r="N9" s="1078"/>
      <c r="O9" s="1079"/>
      <c r="P9" s="1079"/>
      <c r="Q9" s="306"/>
      <c r="R9" s="253"/>
      <c r="S9" s="302"/>
      <c r="T9" s="264" t="s">
        <v>13</v>
      </c>
      <c r="U9" s="303"/>
      <c r="V9" s="264"/>
      <c r="W9" s="304"/>
      <c r="X9" s="1598" t="s">
        <v>8</v>
      </c>
    </row>
    <row r="10" spans="1:24" ht="10.5" customHeight="1">
      <c r="A10" s="1594"/>
      <c r="B10" s="264" t="s">
        <v>78</v>
      </c>
      <c r="C10" s="393" t="s">
        <v>23</v>
      </c>
      <c r="D10" s="374" t="s">
        <v>21</v>
      </c>
      <c r="E10" s="374" t="s">
        <v>22</v>
      </c>
      <c r="F10" s="443"/>
      <c r="G10" s="450"/>
      <c r="H10" s="450"/>
      <c r="I10" s="291" t="s">
        <v>39</v>
      </c>
      <c r="J10" s="939" t="s">
        <v>39</v>
      </c>
      <c r="K10" s="1080" t="s">
        <v>23</v>
      </c>
      <c r="L10" s="1081" t="s">
        <v>21</v>
      </c>
      <c r="M10" s="1082" t="s">
        <v>22</v>
      </c>
      <c r="N10" s="1083" t="s">
        <v>23</v>
      </c>
      <c r="O10" s="1081" t="s">
        <v>21</v>
      </c>
      <c r="P10" s="1082" t="s">
        <v>22</v>
      </c>
      <c r="Q10" s="305" t="s">
        <v>23</v>
      </c>
      <c r="R10" s="264" t="s">
        <v>21</v>
      </c>
      <c r="S10" s="304" t="s">
        <v>22</v>
      </c>
      <c r="T10" s="264" t="s">
        <v>25</v>
      </c>
      <c r="U10" s="303" t="s">
        <v>23</v>
      </c>
      <c r="V10" s="264" t="s">
        <v>21</v>
      </c>
      <c r="W10" s="304" t="s">
        <v>22</v>
      </c>
      <c r="X10" s="1598" t="s">
        <v>13</v>
      </c>
    </row>
    <row r="11" spans="1:24" ht="10.5" customHeight="1">
      <c r="A11" s="1594"/>
      <c r="B11" s="253"/>
      <c r="C11" s="393" t="s">
        <v>35</v>
      </c>
      <c r="D11" s="374" t="s">
        <v>34</v>
      </c>
      <c r="E11" s="374" t="s">
        <v>34</v>
      </c>
      <c r="F11" s="392" t="s">
        <v>36</v>
      </c>
      <c r="G11" s="394" t="s">
        <v>37</v>
      </c>
      <c r="H11" s="394" t="s">
        <v>38</v>
      </c>
      <c r="I11" s="291" t="s">
        <v>45</v>
      </c>
      <c r="J11" s="939" t="s">
        <v>45</v>
      </c>
      <c r="K11" s="1080" t="s">
        <v>35</v>
      </c>
      <c r="L11" s="1081" t="s">
        <v>34</v>
      </c>
      <c r="M11" s="1082" t="s">
        <v>40</v>
      </c>
      <c r="N11" s="1083" t="s">
        <v>35</v>
      </c>
      <c r="O11" s="1081" t="s">
        <v>34</v>
      </c>
      <c r="P11" s="1082" t="s">
        <v>40</v>
      </c>
      <c r="Q11" s="305" t="s">
        <v>35</v>
      </c>
      <c r="R11" s="264" t="s">
        <v>34</v>
      </c>
      <c r="S11" s="304" t="s">
        <v>40</v>
      </c>
      <c r="T11" s="264" t="s">
        <v>41</v>
      </c>
      <c r="U11" s="303" t="s">
        <v>35</v>
      </c>
      <c r="V11" s="264" t="s">
        <v>34</v>
      </c>
      <c r="W11" s="304" t="s">
        <v>40</v>
      </c>
      <c r="X11" s="1598" t="s">
        <v>25</v>
      </c>
    </row>
    <row r="12" spans="1:24" ht="10.5" customHeight="1">
      <c r="A12" s="1599"/>
      <c r="B12" s="283"/>
      <c r="C12" s="400"/>
      <c r="D12" s="615"/>
      <c r="E12" s="389"/>
      <c r="F12" s="370"/>
      <c r="G12" s="399"/>
      <c r="H12" s="399"/>
      <c r="I12" s="307"/>
      <c r="J12" s="1044"/>
      <c r="K12" s="1069"/>
      <c r="L12" s="1084"/>
      <c r="M12" s="1079"/>
      <c r="N12" s="1079"/>
      <c r="O12" s="1078"/>
      <c r="P12" s="1079"/>
      <c r="Q12" s="302"/>
      <c r="R12" s="283"/>
      <c r="S12" s="301"/>
      <c r="T12" s="253"/>
      <c r="U12" s="308"/>
      <c r="V12" s="253"/>
      <c r="W12" s="301"/>
      <c r="X12" s="1598" t="s">
        <v>41</v>
      </c>
    </row>
    <row r="13" spans="1:24" ht="4.5" customHeight="1">
      <c r="A13" s="1597"/>
      <c r="B13" s="318"/>
      <c r="C13" s="319"/>
      <c r="D13" s="266"/>
      <c r="E13" s="320"/>
      <c r="F13" s="319"/>
      <c r="G13" s="320"/>
      <c r="H13" s="321"/>
      <c r="I13" s="609"/>
      <c r="J13" s="1045"/>
      <c r="K13" s="1085"/>
      <c r="L13" s="1045"/>
      <c r="M13" s="1086"/>
      <c r="N13" s="1045"/>
      <c r="O13" s="1045"/>
      <c r="P13" s="1045"/>
      <c r="Q13" s="319"/>
      <c r="R13" s="320"/>
      <c r="S13" s="320"/>
      <c r="T13" s="609"/>
      <c r="U13" s="320"/>
      <c r="V13" s="320"/>
      <c r="W13" s="320"/>
      <c r="X13" s="1600"/>
    </row>
    <row r="14" spans="1:25" s="60" customFormat="1" ht="10.5" customHeight="1">
      <c r="A14" s="1601" t="s">
        <v>54</v>
      </c>
      <c r="B14" s="322" t="s">
        <v>94</v>
      </c>
      <c r="C14" s="323">
        <v>173</v>
      </c>
      <c r="D14" s="324">
        <v>22</v>
      </c>
      <c r="E14" s="803">
        <v>151</v>
      </c>
      <c r="F14" s="325">
        <v>44</v>
      </c>
      <c r="G14" s="325">
        <v>62</v>
      </c>
      <c r="H14" s="326">
        <v>67</v>
      </c>
      <c r="I14" s="610">
        <v>85</v>
      </c>
      <c r="J14" s="1046">
        <v>30</v>
      </c>
      <c r="K14" s="1087">
        <v>80</v>
      </c>
      <c r="L14" s="1046">
        <v>17</v>
      </c>
      <c r="M14" s="1088">
        <v>63</v>
      </c>
      <c r="N14" s="1046">
        <v>69</v>
      </c>
      <c r="O14" s="1046">
        <v>14</v>
      </c>
      <c r="P14" s="1046">
        <v>55</v>
      </c>
      <c r="Q14" s="613">
        <v>3</v>
      </c>
      <c r="R14" s="325">
        <v>1</v>
      </c>
      <c r="S14" s="325">
        <v>2</v>
      </c>
      <c r="T14" s="610">
        <v>3</v>
      </c>
      <c r="U14" s="325">
        <v>0</v>
      </c>
      <c r="V14" s="325">
        <v>0</v>
      </c>
      <c r="W14" s="325">
        <v>0</v>
      </c>
      <c r="X14" s="1602">
        <v>0</v>
      </c>
      <c r="Y14" s="958"/>
    </row>
    <row r="15" spans="1:24" ht="4.5" customHeight="1">
      <c r="A15" s="1594"/>
      <c r="B15" s="252"/>
      <c r="C15" s="327"/>
      <c r="D15" s="255"/>
      <c r="E15" s="254"/>
      <c r="F15" s="255"/>
      <c r="G15" s="255"/>
      <c r="H15" s="254"/>
      <c r="I15" s="276"/>
      <c r="J15" s="1047"/>
      <c r="K15" s="1089"/>
      <c r="L15" s="1047"/>
      <c r="M15" s="1090"/>
      <c r="N15" s="1047"/>
      <c r="O15" s="1047"/>
      <c r="P15" s="1047"/>
      <c r="Q15" s="327"/>
      <c r="R15" s="255"/>
      <c r="S15" s="254"/>
      <c r="T15" s="276"/>
      <c r="U15" s="255"/>
      <c r="V15" s="255"/>
      <c r="W15" s="255"/>
      <c r="X15" s="1603"/>
    </row>
    <row r="16" spans="1:24" ht="10.5" customHeight="1">
      <c r="A16" s="1594"/>
      <c r="B16" s="272" t="s">
        <v>95</v>
      </c>
      <c r="C16" s="328">
        <v>93</v>
      </c>
      <c r="D16" s="266">
        <v>9</v>
      </c>
      <c r="E16" s="265">
        <v>84</v>
      </c>
      <c r="F16" s="266">
        <v>26</v>
      </c>
      <c r="G16" s="266">
        <v>35</v>
      </c>
      <c r="H16" s="266">
        <v>32</v>
      </c>
      <c r="I16" s="351">
        <v>43</v>
      </c>
      <c r="J16" s="1048">
        <v>18</v>
      </c>
      <c r="K16" s="1062">
        <v>47</v>
      </c>
      <c r="L16" s="1056">
        <v>9</v>
      </c>
      <c r="M16" s="1056">
        <v>38</v>
      </c>
      <c r="N16" s="1062">
        <v>45</v>
      </c>
      <c r="O16" s="1056">
        <v>8</v>
      </c>
      <c r="P16" s="1056">
        <v>37</v>
      </c>
      <c r="Q16" s="328">
        <v>0</v>
      </c>
      <c r="R16" s="266">
        <v>0</v>
      </c>
      <c r="S16" s="265">
        <v>0</v>
      </c>
      <c r="T16" s="265">
        <v>0</v>
      </c>
      <c r="U16" s="266">
        <v>0</v>
      </c>
      <c r="V16" s="266">
        <v>0</v>
      </c>
      <c r="W16" s="266">
        <v>0</v>
      </c>
      <c r="X16" s="1604">
        <v>0</v>
      </c>
    </row>
    <row r="17" spans="1:57" ht="10.5" customHeight="1">
      <c r="A17" s="1594"/>
      <c r="B17" s="272" t="s">
        <v>96</v>
      </c>
      <c r="C17" s="328">
        <v>74</v>
      </c>
      <c r="D17" s="266">
        <v>13</v>
      </c>
      <c r="E17" s="265">
        <v>61</v>
      </c>
      <c r="F17" s="266">
        <v>14</v>
      </c>
      <c r="G17" s="266">
        <v>26</v>
      </c>
      <c r="H17" s="266">
        <v>34</v>
      </c>
      <c r="I17" s="351">
        <v>36</v>
      </c>
      <c r="J17" s="1048">
        <v>10</v>
      </c>
      <c r="K17" s="1062">
        <v>33</v>
      </c>
      <c r="L17" s="1056">
        <v>8</v>
      </c>
      <c r="M17" s="1056">
        <v>25</v>
      </c>
      <c r="N17" s="1062">
        <v>24</v>
      </c>
      <c r="O17" s="1056">
        <v>6</v>
      </c>
      <c r="P17" s="1056">
        <v>18</v>
      </c>
      <c r="Q17" s="328">
        <v>2</v>
      </c>
      <c r="R17" s="266">
        <v>0</v>
      </c>
      <c r="S17" s="265">
        <v>2</v>
      </c>
      <c r="T17" s="265">
        <v>2</v>
      </c>
      <c r="U17" s="266">
        <v>0</v>
      </c>
      <c r="V17" s="266">
        <v>0</v>
      </c>
      <c r="W17" s="266">
        <v>0</v>
      </c>
      <c r="X17" s="1604">
        <v>0</v>
      </c>
      <c r="AI17" s="36"/>
      <c r="AJ17" s="86"/>
      <c r="AK17" s="87"/>
      <c r="AL17" s="60"/>
      <c r="AM17" s="87"/>
      <c r="AN17" s="87"/>
      <c r="AO17" s="87"/>
      <c r="AP17" s="88"/>
      <c r="AQ17" s="88"/>
      <c r="AR17" s="56"/>
      <c r="AS17" s="35"/>
      <c r="AT17" s="53"/>
      <c r="AU17" s="35"/>
      <c r="AV17" s="35"/>
      <c r="AW17" s="53"/>
      <c r="AX17" s="56"/>
      <c r="AY17" s="53"/>
      <c r="AZ17" s="53"/>
      <c r="BA17" s="53"/>
      <c r="BB17" s="53"/>
      <c r="BC17" s="53"/>
      <c r="BD17" s="53"/>
      <c r="BE17" s="53"/>
    </row>
    <row r="18" spans="1:57" ht="10.5" customHeight="1">
      <c r="A18" s="1594"/>
      <c r="B18" s="272" t="s">
        <v>97</v>
      </c>
      <c r="C18" s="328">
        <v>6</v>
      </c>
      <c r="D18" s="266">
        <v>0</v>
      </c>
      <c r="E18" s="265">
        <v>6</v>
      </c>
      <c r="F18" s="266">
        <v>4</v>
      </c>
      <c r="G18" s="266">
        <v>1</v>
      </c>
      <c r="H18" s="266">
        <v>1</v>
      </c>
      <c r="I18" s="351">
        <v>6</v>
      </c>
      <c r="J18" s="1048">
        <v>2</v>
      </c>
      <c r="K18" s="1062">
        <v>0</v>
      </c>
      <c r="L18" s="1056">
        <v>0</v>
      </c>
      <c r="M18" s="1056">
        <v>0</v>
      </c>
      <c r="N18" s="1062">
        <v>0</v>
      </c>
      <c r="O18" s="1056">
        <v>0</v>
      </c>
      <c r="P18" s="1056">
        <v>0</v>
      </c>
      <c r="Q18" s="2730">
        <v>1</v>
      </c>
      <c r="R18" s="2731">
        <v>1</v>
      </c>
      <c r="S18" s="2732">
        <v>0</v>
      </c>
      <c r="T18" s="2732">
        <v>1</v>
      </c>
      <c r="U18" s="2731">
        <v>0</v>
      </c>
      <c r="V18" s="2731">
        <v>0</v>
      </c>
      <c r="W18" s="2731">
        <v>0</v>
      </c>
      <c r="X18" s="2733">
        <v>0</v>
      </c>
      <c r="AI18" s="36"/>
      <c r="AJ18" s="36"/>
      <c r="AK18" s="36"/>
      <c r="AL18" s="37"/>
      <c r="AM18" s="36"/>
      <c r="AN18" s="36"/>
      <c r="AO18" s="36"/>
      <c r="AP18" s="64"/>
      <c r="AQ18" s="64"/>
      <c r="AR18" s="36"/>
      <c r="AS18" s="35"/>
      <c r="AT18" s="53"/>
      <c r="AU18" s="31"/>
      <c r="AV18" s="16"/>
      <c r="AW18" s="56"/>
      <c r="AX18" s="36"/>
      <c r="AY18" s="35"/>
      <c r="AZ18" s="53"/>
      <c r="BA18" s="89"/>
      <c r="BB18" s="31"/>
      <c r="BC18" s="16"/>
      <c r="BD18" s="17"/>
      <c r="BE18" s="16"/>
    </row>
    <row r="19" spans="1:57" ht="10.5" customHeight="1">
      <c r="A19" s="1594"/>
      <c r="B19" s="355" t="s">
        <v>47</v>
      </c>
      <c r="C19" s="328">
        <v>0</v>
      </c>
      <c r="D19" s="266">
        <v>0</v>
      </c>
      <c r="E19" s="265">
        <v>0</v>
      </c>
      <c r="F19" s="266">
        <v>0</v>
      </c>
      <c r="G19" s="266">
        <v>0</v>
      </c>
      <c r="H19" s="266">
        <v>0</v>
      </c>
      <c r="I19" s="351">
        <v>0</v>
      </c>
      <c r="J19" s="1048">
        <v>0</v>
      </c>
      <c r="K19" s="1062">
        <v>0</v>
      </c>
      <c r="L19" s="1056">
        <v>0</v>
      </c>
      <c r="M19" s="1056">
        <v>0</v>
      </c>
      <c r="N19" s="1062">
        <v>0</v>
      </c>
      <c r="O19" s="1056">
        <v>0</v>
      </c>
      <c r="P19" s="1056">
        <v>0</v>
      </c>
      <c r="Q19" s="2730"/>
      <c r="R19" s="2731"/>
      <c r="S19" s="2732"/>
      <c r="T19" s="2732"/>
      <c r="U19" s="2731"/>
      <c r="V19" s="2731"/>
      <c r="W19" s="2731"/>
      <c r="X19" s="2733"/>
      <c r="AI19" s="36"/>
      <c r="AJ19" s="36"/>
      <c r="AK19" s="31"/>
      <c r="AL19" s="78"/>
      <c r="AM19" s="31"/>
      <c r="AN19" s="31"/>
      <c r="AO19" s="31"/>
      <c r="AP19" s="64"/>
      <c r="AQ19" s="64"/>
      <c r="AR19" s="90"/>
      <c r="AS19" s="90"/>
      <c r="AT19" s="91"/>
      <c r="AU19" s="31"/>
      <c r="AV19" s="31"/>
      <c r="AW19" s="53"/>
      <c r="AX19" s="90"/>
      <c r="AY19" s="90"/>
      <c r="AZ19" s="91"/>
      <c r="BA19" s="88"/>
      <c r="BB19" s="31"/>
      <c r="BC19" s="16"/>
      <c r="BD19" s="17"/>
      <c r="BE19" s="16"/>
    </row>
    <row r="20" spans="1:57" ht="4.5" customHeight="1">
      <c r="A20" s="1594"/>
      <c r="B20" s="350"/>
      <c r="C20" s="260"/>
      <c r="D20" s="255"/>
      <c r="E20" s="254"/>
      <c r="F20" s="255"/>
      <c r="G20" s="255"/>
      <c r="H20" s="254"/>
      <c r="I20" s="276"/>
      <c r="J20" s="1047"/>
      <c r="K20" s="1089"/>
      <c r="L20" s="1047"/>
      <c r="M20" s="1090"/>
      <c r="N20" s="1047"/>
      <c r="O20" s="1047"/>
      <c r="P20" s="1047"/>
      <c r="Q20" s="327"/>
      <c r="R20" s="255"/>
      <c r="S20" s="254"/>
      <c r="T20" s="276"/>
      <c r="U20" s="255"/>
      <c r="V20" s="255"/>
      <c r="W20" s="255"/>
      <c r="X20" s="1603"/>
      <c r="AI20" s="36"/>
      <c r="AJ20" s="36"/>
      <c r="AK20" s="36"/>
      <c r="AL20" s="37"/>
      <c r="AM20" s="31"/>
      <c r="AN20" s="35"/>
      <c r="AO20" s="35"/>
      <c r="AP20" s="64"/>
      <c r="AQ20" s="64"/>
      <c r="AR20" s="36"/>
      <c r="AS20" s="36"/>
      <c r="AT20" s="37"/>
      <c r="AU20" s="36"/>
      <c r="AV20" s="36"/>
      <c r="AW20" s="37"/>
      <c r="AX20" s="36"/>
      <c r="AY20" s="36"/>
      <c r="AZ20" s="37"/>
      <c r="BA20" s="88"/>
      <c r="BB20" s="90"/>
      <c r="BC20" s="90"/>
      <c r="BD20" s="91"/>
      <c r="BE20" s="92"/>
    </row>
    <row r="21" spans="1:57" s="107" customFormat="1" ht="10.5" customHeight="1">
      <c r="A21" s="1605" t="s">
        <v>55</v>
      </c>
      <c r="B21" s="347" t="s">
        <v>94</v>
      </c>
      <c r="C21" s="269">
        <v>170</v>
      </c>
      <c r="D21" s="269">
        <v>34</v>
      </c>
      <c r="E21" s="331">
        <v>136</v>
      </c>
      <c r="F21" s="269">
        <v>26</v>
      </c>
      <c r="G21" s="269">
        <v>70</v>
      </c>
      <c r="H21" s="331">
        <v>74</v>
      </c>
      <c r="I21" s="349">
        <v>70</v>
      </c>
      <c r="J21" s="335">
        <v>40</v>
      </c>
      <c r="K21" s="334">
        <v>69</v>
      </c>
      <c r="L21" s="335">
        <v>10</v>
      </c>
      <c r="M21" s="337">
        <v>59</v>
      </c>
      <c r="N21" s="335">
        <v>47</v>
      </c>
      <c r="O21" s="335">
        <v>7</v>
      </c>
      <c r="P21" s="335">
        <v>40</v>
      </c>
      <c r="Q21" s="332">
        <v>17</v>
      </c>
      <c r="R21" s="269">
        <v>9</v>
      </c>
      <c r="S21" s="331">
        <v>8</v>
      </c>
      <c r="T21" s="331">
        <v>13</v>
      </c>
      <c r="U21" s="269">
        <v>3</v>
      </c>
      <c r="V21" s="269">
        <v>1</v>
      </c>
      <c r="W21" s="331">
        <v>2</v>
      </c>
      <c r="X21" s="1606">
        <v>3</v>
      </c>
      <c r="Y21" s="338"/>
      <c r="AI21" s="58"/>
      <c r="AJ21" s="88"/>
      <c r="AK21" s="88"/>
      <c r="AL21" s="93"/>
      <c r="AM21" s="36"/>
      <c r="AN21" s="92"/>
      <c r="AO21" s="92"/>
      <c r="AP21" s="64"/>
      <c r="AQ21" s="64"/>
      <c r="AR21" s="88"/>
      <c r="AS21" s="88"/>
      <c r="AT21" s="93"/>
      <c r="AU21" s="88"/>
      <c r="AV21" s="35"/>
      <c r="AW21" s="93"/>
      <c r="AX21" s="88"/>
      <c r="AY21" s="88"/>
      <c r="AZ21" s="93"/>
      <c r="BA21" s="88"/>
      <c r="BB21" s="88"/>
      <c r="BC21" s="88"/>
      <c r="BD21" s="93"/>
      <c r="BE21" s="92"/>
    </row>
    <row r="22" spans="1:57" ht="4.5" customHeight="1">
      <c r="A22" s="1594"/>
      <c r="B22" s="350"/>
      <c r="C22" s="255"/>
      <c r="D22" s="255"/>
      <c r="E22" s="254"/>
      <c r="F22" s="255"/>
      <c r="G22" s="255"/>
      <c r="H22" s="254"/>
      <c r="I22" s="276"/>
      <c r="J22" s="1047"/>
      <c r="K22" s="1089"/>
      <c r="L22" s="1047"/>
      <c r="M22" s="1090"/>
      <c r="N22" s="1047"/>
      <c r="O22" s="1047"/>
      <c r="P22" s="1047"/>
      <c r="Q22" s="327"/>
      <c r="R22" s="255"/>
      <c r="S22" s="254"/>
      <c r="T22" s="254"/>
      <c r="U22" s="255"/>
      <c r="V22" s="255"/>
      <c r="W22" s="254"/>
      <c r="X22" s="1603"/>
      <c r="AI22" s="36"/>
      <c r="AJ22" s="88"/>
      <c r="AK22" s="88"/>
      <c r="AL22" s="93"/>
      <c r="AM22" s="88"/>
      <c r="AN22" s="88"/>
      <c r="AO22" s="88"/>
      <c r="AP22" s="64"/>
      <c r="AQ22" s="64"/>
      <c r="AR22" s="88"/>
      <c r="AS22" s="88"/>
      <c r="AT22" s="93"/>
      <c r="AU22" s="88"/>
      <c r="AV22" s="88"/>
      <c r="AW22" s="93"/>
      <c r="AX22" s="88"/>
      <c r="AY22" s="88"/>
      <c r="AZ22" s="93"/>
      <c r="BA22" s="88"/>
      <c r="BB22" s="88"/>
      <c r="BC22" s="88"/>
      <c r="BD22" s="93"/>
      <c r="BE22" s="92"/>
    </row>
    <row r="23" spans="1:57" ht="10.5" customHeight="1">
      <c r="A23" s="1594"/>
      <c r="B23" s="355" t="s">
        <v>95</v>
      </c>
      <c r="C23" s="328">
        <v>81</v>
      </c>
      <c r="D23" s="266">
        <v>16</v>
      </c>
      <c r="E23" s="265">
        <v>65</v>
      </c>
      <c r="F23" s="266">
        <v>14</v>
      </c>
      <c r="G23" s="266">
        <v>39</v>
      </c>
      <c r="H23" s="266">
        <v>28</v>
      </c>
      <c r="I23" s="351">
        <v>32</v>
      </c>
      <c r="J23" s="1048">
        <v>14</v>
      </c>
      <c r="K23" s="1062">
        <v>25</v>
      </c>
      <c r="L23" s="1056">
        <v>5</v>
      </c>
      <c r="M23" s="1056">
        <v>20</v>
      </c>
      <c r="N23" s="1062">
        <v>17</v>
      </c>
      <c r="O23" s="1056">
        <v>2</v>
      </c>
      <c r="P23" s="1056">
        <v>15</v>
      </c>
      <c r="Q23" s="328">
        <v>7</v>
      </c>
      <c r="R23" s="266">
        <v>6</v>
      </c>
      <c r="S23" s="265">
        <v>1</v>
      </c>
      <c r="T23" s="265">
        <v>4</v>
      </c>
      <c r="U23" s="266">
        <v>1</v>
      </c>
      <c r="V23" s="266">
        <v>1</v>
      </c>
      <c r="W23" s="265">
        <v>0</v>
      </c>
      <c r="X23" s="1604">
        <v>1</v>
      </c>
      <c r="AI23" s="36"/>
      <c r="AJ23" s="36"/>
      <c r="AK23" s="36"/>
      <c r="AL23" s="37"/>
      <c r="AM23" s="36"/>
      <c r="AN23" s="36"/>
      <c r="AO23" s="36"/>
      <c r="AP23" s="65"/>
      <c r="AQ23" s="65"/>
      <c r="AR23" s="36"/>
      <c r="AS23" s="36"/>
      <c r="AT23" s="37"/>
      <c r="AU23" s="36"/>
      <c r="AV23" s="36"/>
      <c r="AW23" s="37"/>
      <c r="AX23" s="36"/>
      <c r="AY23" s="36"/>
      <c r="AZ23" s="37"/>
      <c r="BA23" s="89"/>
      <c r="BB23" s="36"/>
      <c r="BC23" s="36"/>
      <c r="BD23" s="37"/>
      <c r="BE23" s="92"/>
    </row>
    <row r="24" spans="1:24" ht="10.5" customHeight="1">
      <c r="A24" s="1594"/>
      <c r="B24" s="355" t="s">
        <v>96</v>
      </c>
      <c r="C24" s="328">
        <v>79</v>
      </c>
      <c r="D24" s="266">
        <v>15</v>
      </c>
      <c r="E24" s="265">
        <v>64</v>
      </c>
      <c r="F24" s="266">
        <v>10</v>
      </c>
      <c r="G24" s="266">
        <v>30</v>
      </c>
      <c r="H24" s="266">
        <v>39</v>
      </c>
      <c r="I24" s="351">
        <v>34</v>
      </c>
      <c r="J24" s="1048">
        <v>22</v>
      </c>
      <c r="K24" s="1062">
        <v>38</v>
      </c>
      <c r="L24" s="1056">
        <v>3</v>
      </c>
      <c r="M24" s="1056">
        <v>35</v>
      </c>
      <c r="N24" s="1062">
        <v>24</v>
      </c>
      <c r="O24" s="1056">
        <v>3</v>
      </c>
      <c r="P24" s="1056">
        <v>21</v>
      </c>
      <c r="Q24" s="328">
        <v>10</v>
      </c>
      <c r="R24" s="266">
        <v>3</v>
      </c>
      <c r="S24" s="265">
        <v>7</v>
      </c>
      <c r="T24" s="265">
        <v>9</v>
      </c>
      <c r="U24" s="266">
        <v>2</v>
      </c>
      <c r="V24" s="266">
        <v>0</v>
      </c>
      <c r="W24" s="265">
        <v>2</v>
      </c>
      <c r="X24" s="1604">
        <v>2</v>
      </c>
    </row>
    <row r="25" spans="1:24" ht="10.5" customHeight="1">
      <c r="A25" s="1594"/>
      <c r="B25" s="355" t="s">
        <v>97</v>
      </c>
      <c r="C25" s="328">
        <v>3</v>
      </c>
      <c r="D25" s="266">
        <v>0</v>
      </c>
      <c r="E25" s="265">
        <v>3</v>
      </c>
      <c r="F25" s="266">
        <v>0</v>
      </c>
      <c r="G25" s="266">
        <v>0</v>
      </c>
      <c r="H25" s="266">
        <v>3</v>
      </c>
      <c r="I25" s="351">
        <v>1</v>
      </c>
      <c r="J25" s="1048">
        <v>2</v>
      </c>
      <c r="K25" s="1062">
        <v>0</v>
      </c>
      <c r="L25" s="1056">
        <v>0</v>
      </c>
      <c r="M25" s="1056">
        <v>0</v>
      </c>
      <c r="N25" s="1062">
        <v>0</v>
      </c>
      <c r="O25" s="1056">
        <v>0</v>
      </c>
      <c r="P25" s="1056">
        <v>0</v>
      </c>
      <c r="Q25" s="2730">
        <v>0</v>
      </c>
      <c r="R25" s="2735">
        <v>0</v>
      </c>
      <c r="S25" s="2735">
        <v>0</v>
      </c>
      <c r="T25" s="2730">
        <v>0</v>
      </c>
      <c r="U25" s="2734">
        <v>0</v>
      </c>
      <c r="V25" s="2735">
        <v>0</v>
      </c>
      <c r="W25" s="2735">
        <v>0</v>
      </c>
      <c r="X25" s="2733">
        <v>0</v>
      </c>
    </row>
    <row r="26" spans="1:24" ht="10.5" customHeight="1">
      <c r="A26" s="1594"/>
      <c r="B26" s="355" t="s">
        <v>47</v>
      </c>
      <c r="C26" s="328">
        <v>7</v>
      </c>
      <c r="D26" s="266">
        <v>3</v>
      </c>
      <c r="E26" s="265">
        <v>4</v>
      </c>
      <c r="F26" s="266">
        <v>2</v>
      </c>
      <c r="G26" s="266">
        <v>1</v>
      </c>
      <c r="H26" s="266">
        <v>4</v>
      </c>
      <c r="I26" s="351">
        <v>3</v>
      </c>
      <c r="J26" s="1048">
        <v>2</v>
      </c>
      <c r="K26" s="1062">
        <v>6</v>
      </c>
      <c r="L26" s="1056">
        <v>2</v>
      </c>
      <c r="M26" s="1056">
        <v>4</v>
      </c>
      <c r="N26" s="1062">
        <v>6</v>
      </c>
      <c r="O26" s="1056">
        <v>2</v>
      </c>
      <c r="P26" s="1056">
        <v>4</v>
      </c>
      <c r="Q26" s="2730"/>
      <c r="R26" s="2735"/>
      <c r="S26" s="2735"/>
      <c r="T26" s="2730"/>
      <c r="U26" s="2734"/>
      <c r="V26" s="2735"/>
      <c r="W26" s="2735"/>
      <c r="X26" s="2733"/>
    </row>
    <row r="27" spans="1:24" ht="4.5" customHeight="1">
      <c r="A27" s="1594"/>
      <c r="B27" s="350"/>
      <c r="C27" s="260"/>
      <c r="D27" s="255"/>
      <c r="E27" s="254"/>
      <c r="F27" s="255"/>
      <c r="G27" s="255"/>
      <c r="H27" s="254"/>
      <c r="I27" s="276"/>
      <c r="J27" s="1047"/>
      <c r="K27" s="1089"/>
      <c r="L27" s="1047"/>
      <c r="M27" s="1090"/>
      <c r="N27" s="1047"/>
      <c r="O27" s="1047"/>
      <c r="P27" s="1047"/>
      <c r="Q27" s="327"/>
      <c r="R27" s="255"/>
      <c r="S27" s="254"/>
      <c r="T27" s="254"/>
      <c r="U27" s="255"/>
      <c r="V27" s="255"/>
      <c r="W27" s="254"/>
      <c r="X27" s="1603"/>
    </row>
    <row r="28" spans="1:25" s="107" customFormat="1" ht="10.5" customHeight="1">
      <c r="A28" s="1605" t="s">
        <v>98</v>
      </c>
      <c r="B28" s="330" t="s">
        <v>94</v>
      </c>
      <c r="C28" s="332">
        <v>15</v>
      </c>
      <c r="D28" s="269">
        <v>5</v>
      </c>
      <c r="E28" s="331">
        <v>10</v>
      </c>
      <c r="F28" s="269">
        <v>2</v>
      </c>
      <c r="G28" s="269">
        <v>4</v>
      </c>
      <c r="H28" s="331">
        <v>9</v>
      </c>
      <c r="I28" s="349">
        <v>4</v>
      </c>
      <c r="J28" s="335">
        <v>4</v>
      </c>
      <c r="K28" s="334">
        <v>3</v>
      </c>
      <c r="L28" s="335">
        <v>0</v>
      </c>
      <c r="M28" s="337">
        <v>3</v>
      </c>
      <c r="N28" s="335">
        <v>1</v>
      </c>
      <c r="O28" s="335">
        <v>0</v>
      </c>
      <c r="P28" s="335">
        <v>1</v>
      </c>
      <c r="Q28" s="332">
        <f aca="true" t="shared" si="0" ref="Q28:X28">SUM(Q30:Q33)</f>
        <v>0</v>
      </c>
      <c r="R28" s="269">
        <f t="shared" si="0"/>
        <v>0</v>
      </c>
      <c r="S28" s="331">
        <f t="shared" si="0"/>
        <v>0</v>
      </c>
      <c r="T28" s="331">
        <f t="shared" si="0"/>
        <v>0</v>
      </c>
      <c r="U28" s="269">
        <f t="shared" si="0"/>
        <v>0</v>
      </c>
      <c r="V28" s="269">
        <f t="shared" si="0"/>
        <v>0</v>
      </c>
      <c r="W28" s="331">
        <f t="shared" si="0"/>
        <v>0</v>
      </c>
      <c r="X28" s="1606">
        <f t="shared" si="0"/>
        <v>0</v>
      </c>
      <c r="Y28" s="338"/>
    </row>
    <row r="29" spans="1:24" ht="4.5" customHeight="1">
      <c r="A29" s="1594"/>
      <c r="B29" s="252"/>
      <c r="C29" s="329"/>
      <c r="D29" s="255"/>
      <c r="E29" s="254"/>
      <c r="F29" s="255"/>
      <c r="G29" s="255"/>
      <c r="H29" s="254"/>
      <c r="I29" s="276"/>
      <c r="J29" s="1047"/>
      <c r="K29" s="1042"/>
      <c r="L29" s="1047"/>
      <c r="M29" s="1090"/>
      <c r="N29" s="336"/>
      <c r="O29" s="1047"/>
      <c r="P29" s="1047"/>
      <c r="Q29" s="329"/>
      <c r="R29" s="255"/>
      <c r="S29" s="254"/>
      <c r="T29" s="254"/>
      <c r="U29" s="260"/>
      <c r="V29" s="255"/>
      <c r="W29" s="254"/>
      <c r="X29" s="1603"/>
    </row>
    <row r="30" spans="1:24" ht="10.5" customHeight="1">
      <c r="A30" s="1594"/>
      <c r="B30" s="272" t="s">
        <v>95</v>
      </c>
      <c r="C30" s="328">
        <v>2</v>
      </c>
      <c r="D30" s="266">
        <v>1</v>
      </c>
      <c r="E30" s="265">
        <v>1</v>
      </c>
      <c r="F30" s="266">
        <v>0</v>
      </c>
      <c r="G30" s="266">
        <v>0</v>
      </c>
      <c r="H30" s="266">
        <v>2</v>
      </c>
      <c r="I30" s="351">
        <v>0</v>
      </c>
      <c r="J30" s="1048">
        <v>1</v>
      </c>
      <c r="K30" s="1062">
        <v>3</v>
      </c>
      <c r="L30" s="1056">
        <v>0</v>
      </c>
      <c r="M30" s="1056">
        <v>3</v>
      </c>
      <c r="N30" s="1062">
        <v>1</v>
      </c>
      <c r="O30" s="1056">
        <v>0</v>
      </c>
      <c r="P30" s="1056">
        <v>1</v>
      </c>
      <c r="Q30" s="328">
        <f>SUM(R30:S30)</f>
        <v>0</v>
      </c>
      <c r="R30" s="266">
        <f>'[1]Tabelle_6'!D181</f>
        <v>0</v>
      </c>
      <c r="S30" s="265">
        <f>'[1]Tabelle_6'!E181</f>
        <v>0</v>
      </c>
      <c r="T30" s="265">
        <f>'[1]Tabelle_6'!F181</f>
        <v>0</v>
      </c>
      <c r="U30" s="266">
        <v>0</v>
      </c>
      <c r="V30" s="266">
        <f>'[1]Tabelle_6'!J181</f>
        <v>0</v>
      </c>
      <c r="W30" s="265">
        <f>'[1]Tabelle_6'!K181</f>
        <v>0</v>
      </c>
      <c r="X30" s="1604">
        <f>'[1]Tabelle_6'!L181</f>
        <v>0</v>
      </c>
    </row>
    <row r="31" spans="1:24" ht="10.5" customHeight="1">
      <c r="A31" s="1594"/>
      <c r="B31" s="272" t="s">
        <v>96</v>
      </c>
      <c r="C31" s="328">
        <v>10</v>
      </c>
      <c r="D31" s="266">
        <v>2</v>
      </c>
      <c r="E31" s="265">
        <v>8</v>
      </c>
      <c r="F31" s="266">
        <v>1</v>
      </c>
      <c r="G31" s="266">
        <v>3</v>
      </c>
      <c r="H31" s="266">
        <v>6</v>
      </c>
      <c r="I31" s="351">
        <v>2</v>
      </c>
      <c r="J31" s="1048">
        <v>2</v>
      </c>
      <c r="K31" s="334">
        <v>0</v>
      </c>
      <c r="L31" s="1056">
        <v>0</v>
      </c>
      <c r="M31" s="1056">
        <v>0</v>
      </c>
      <c r="N31" s="334">
        <v>0</v>
      </c>
      <c r="O31" s="1056">
        <v>0</v>
      </c>
      <c r="P31" s="1056">
        <v>0</v>
      </c>
      <c r="Q31" s="328">
        <f>SUM(R31:S31)</f>
        <v>0</v>
      </c>
      <c r="R31" s="266">
        <f>'[1]Tabelle_6'!D182</f>
        <v>0</v>
      </c>
      <c r="S31" s="265">
        <f>'[1]Tabelle_6'!E182</f>
        <v>0</v>
      </c>
      <c r="T31" s="265">
        <f>'[1]Tabelle_6'!F182</f>
        <v>0</v>
      </c>
      <c r="U31" s="266">
        <v>0</v>
      </c>
      <c r="V31" s="266">
        <f>'[1]Tabelle_6'!J182</f>
        <v>0</v>
      </c>
      <c r="W31" s="265">
        <f>'[1]Tabelle_6'!K182</f>
        <v>0</v>
      </c>
      <c r="X31" s="1604">
        <f>'[1]Tabelle_6'!L182</f>
        <v>0</v>
      </c>
    </row>
    <row r="32" spans="1:24" ht="10.5" customHeight="1">
      <c r="A32" s="1594"/>
      <c r="B32" s="272" t="s">
        <v>97</v>
      </c>
      <c r="C32" s="328">
        <v>0</v>
      </c>
      <c r="D32" s="266">
        <v>0</v>
      </c>
      <c r="E32" s="265">
        <v>0</v>
      </c>
      <c r="F32" s="266">
        <v>0</v>
      </c>
      <c r="G32" s="266">
        <v>0</v>
      </c>
      <c r="H32" s="266">
        <v>0</v>
      </c>
      <c r="I32" s="351">
        <v>0</v>
      </c>
      <c r="J32" s="1048">
        <v>0</v>
      </c>
      <c r="K32" s="334">
        <v>0</v>
      </c>
      <c r="L32" s="1056">
        <v>0</v>
      </c>
      <c r="M32" s="1056">
        <v>0</v>
      </c>
      <c r="N32" s="334">
        <v>0</v>
      </c>
      <c r="O32" s="1056">
        <v>0</v>
      </c>
      <c r="P32" s="1056">
        <v>0</v>
      </c>
      <c r="Q32" s="2730">
        <v>0</v>
      </c>
      <c r="R32" s="2735">
        <v>0</v>
      </c>
      <c r="S32" s="2735">
        <v>0</v>
      </c>
      <c r="T32" s="2730">
        <v>0</v>
      </c>
      <c r="U32" s="2734">
        <v>0</v>
      </c>
      <c r="V32" s="2735">
        <v>0</v>
      </c>
      <c r="W32" s="2735">
        <v>0</v>
      </c>
      <c r="X32" s="2733">
        <v>0</v>
      </c>
    </row>
    <row r="33" spans="1:24" ht="10.5" customHeight="1">
      <c r="A33" s="1594"/>
      <c r="B33" s="272" t="s">
        <v>47</v>
      </c>
      <c r="C33" s="328">
        <v>3</v>
      </c>
      <c r="D33" s="266">
        <v>2</v>
      </c>
      <c r="E33" s="265">
        <v>1</v>
      </c>
      <c r="F33" s="266">
        <v>1</v>
      </c>
      <c r="G33" s="266">
        <v>1</v>
      </c>
      <c r="H33" s="266">
        <v>1</v>
      </c>
      <c r="I33" s="351">
        <v>2</v>
      </c>
      <c r="J33" s="1048">
        <v>1</v>
      </c>
      <c r="K33" s="334">
        <v>0</v>
      </c>
      <c r="L33" s="1056">
        <v>0</v>
      </c>
      <c r="M33" s="1056">
        <v>0</v>
      </c>
      <c r="N33" s="334">
        <v>0</v>
      </c>
      <c r="O33" s="1056">
        <v>0</v>
      </c>
      <c r="P33" s="1056">
        <v>0</v>
      </c>
      <c r="Q33" s="2730"/>
      <c r="R33" s="2735"/>
      <c r="S33" s="2735"/>
      <c r="T33" s="2730"/>
      <c r="U33" s="2734"/>
      <c r="V33" s="2735"/>
      <c r="W33" s="2735"/>
      <c r="X33" s="2733"/>
    </row>
    <row r="34" spans="1:24" ht="4.5" customHeight="1">
      <c r="A34" s="1594"/>
      <c r="B34" s="252"/>
      <c r="C34" s="329"/>
      <c r="D34" s="255"/>
      <c r="E34" s="254"/>
      <c r="F34" s="255"/>
      <c r="G34" s="255"/>
      <c r="H34" s="254"/>
      <c r="I34" s="276"/>
      <c r="J34" s="1047"/>
      <c r="K34" s="334"/>
      <c r="L34" s="1047"/>
      <c r="M34" s="1090"/>
      <c r="N34" s="335"/>
      <c r="O34" s="1056" t="s">
        <v>46</v>
      </c>
      <c r="P34" s="1047"/>
      <c r="Q34" s="332"/>
      <c r="R34" s="255"/>
      <c r="S34" s="254"/>
      <c r="T34" s="254"/>
      <c r="U34" s="269"/>
      <c r="V34" s="255"/>
      <c r="W34" s="254"/>
      <c r="X34" s="1603"/>
    </row>
    <row r="35" spans="1:24" s="338" customFormat="1" ht="10.5" customHeight="1">
      <c r="A35" s="1607" t="s">
        <v>57</v>
      </c>
      <c r="B35" s="333" t="s">
        <v>94</v>
      </c>
      <c r="C35" s="334">
        <v>223</v>
      </c>
      <c r="D35" s="335">
        <v>36</v>
      </c>
      <c r="E35" s="337">
        <v>187</v>
      </c>
      <c r="F35" s="336">
        <v>87</v>
      </c>
      <c r="G35" s="336">
        <v>66</v>
      </c>
      <c r="H35" s="1043">
        <v>70</v>
      </c>
      <c r="I35" s="611">
        <v>93</v>
      </c>
      <c r="J35" s="335">
        <v>25</v>
      </c>
      <c r="K35" s="334">
        <v>117</v>
      </c>
      <c r="L35" s="335">
        <v>12</v>
      </c>
      <c r="M35" s="337">
        <v>105</v>
      </c>
      <c r="N35" s="335">
        <v>73</v>
      </c>
      <c r="O35" s="335">
        <v>9</v>
      </c>
      <c r="P35" s="335">
        <v>64</v>
      </c>
      <c r="Q35" s="334">
        <v>12</v>
      </c>
      <c r="R35" s="335">
        <v>4</v>
      </c>
      <c r="S35" s="337">
        <v>8</v>
      </c>
      <c r="T35" s="337">
        <v>6</v>
      </c>
      <c r="U35" s="335">
        <v>1</v>
      </c>
      <c r="V35" s="335">
        <v>1</v>
      </c>
      <c r="W35" s="337">
        <v>0</v>
      </c>
      <c r="X35" s="1608">
        <v>0</v>
      </c>
    </row>
    <row r="36" spans="1:24" ht="4.5" customHeight="1">
      <c r="A36" s="1594"/>
      <c r="B36" s="252"/>
      <c r="C36" s="332"/>
      <c r="D36" s="255"/>
      <c r="E36" s="254"/>
      <c r="F36" s="255"/>
      <c r="G36" s="255"/>
      <c r="H36" s="254"/>
      <c r="I36" s="276"/>
      <c r="J36" s="1047"/>
      <c r="K36" s="334"/>
      <c r="L36" s="1047"/>
      <c r="M36" s="1090"/>
      <c r="N36" s="335"/>
      <c r="O36" s="1047"/>
      <c r="P36" s="1047"/>
      <c r="Q36" s="332"/>
      <c r="R36" s="255"/>
      <c r="S36" s="254"/>
      <c r="T36" s="254"/>
      <c r="U36" s="269"/>
      <c r="V36" s="255"/>
      <c r="W36" s="254"/>
      <c r="X36" s="1603"/>
    </row>
    <row r="37" spans="1:24" ht="10.5" customHeight="1">
      <c r="A37" s="1594"/>
      <c r="B37" s="272" t="s">
        <v>95</v>
      </c>
      <c r="C37" s="328">
        <v>210</v>
      </c>
      <c r="D37" s="266">
        <v>35</v>
      </c>
      <c r="E37" s="265">
        <v>175</v>
      </c>
      <c r="F37" s="266">
        <v>81</v>
      </c>
      <c r="G37" s="266">
        <v>61</v>
      </c>
      <c r="H37" s="266">
        <v>68</v>
      </c>
      <c r="I37" s="351">
        <v>83</v>
      </c>
      <c r="J37" s="1048">
        <v>22</v>
      </c>
      <c r="K37" s="1062">
        <v>113</v>
      </c>
      <c r="L37" s="1056">
        <v>12</v>
      </c>
      <c r="M37" s="1056">
        <v>101</v>
      </c>
      <c r="N37" s="1062">
        <v>70</v>
      </c>
      <c r="O37" s="1056">
        <v>9</v>
      </c>
      <c r="P37" s="1056">
        <v>61</v>
      </c>
      <c r="Q37" s="328">
        <v>10</v>
      </c>
      <c r="R37" s="266">
        <v>4</v>
      </c>
      <c r="S37" s="265">
        <v>6</v>
      </c>
      <c r="T37" s="265">
        <v>4</v>
      </c>
      <c r="U37" s="266">
        <v>1</v>
      </c>
      <c r="V37" s="266">
        <v>1</v>
      </c>
      <c r="W37" s="265">
        <v>0</v>
      </c>
      <c r="X37" s="1604">
        <v>0</v>
      </c>
    </row>
    <row r="38" spans="1:24" ht="10.5" customHeight="1">
      <c r="A38" s="1594"/>
      <c r="B38" s="272" t="s">
        <v>96</v>
      </c>
      <c r="C38" s="328">
        <v>11</v>
      </c>
      <c r="D38" s="266">
        <v>1</v>
      </c>
      <c r="E38" s="265">
        <v>10</v>
      </c>
      <c r="F38" s="266">
        <v>5</v>
      </c>
      <c r="G38" s="266">
        <v>5</v>
      </c>
      <c r="H38" s="266">
        <v>1</v>
      </c>
      <c r="I38" s="351">
        <v>9</v>
      </c>
      <c r="J38" s="1048">
        <v>2</v>
      </c>
      <c r="K38" s="1062">
        <v>2</v>
      </c>
      <c r="L38" s="1056">
        <v>0</v>
      </c>
      <c r="M38" s="1056">
        <v>2</v>
      </c>
      <c r="N38" s="1062">
        <v>2</v>
      </c>
      <c r="O38" s="1056">
        <v>0</v>
      </c>
      <c r="P38" s="1056">
        <v>2</v>
      </c>
      <c r="Q38" s="328">
        <v>2</v>
      </c>
      <c r="R38" s="266">
        <v>0</v>
      </c>
      <c r="S38" s="265">
        <v>2</v>
      </c>
      <c r="T38" s="265">
        <v>2</v>
      </c>
      <c r="U38" s="266">
        <v>0</v>
      </c>
      <c r="V38" s="266">
        <v>0</v>
      </c>
      <c r="W38" s="265">
        <v>0</v>
      </c>
      <c r="X38" s="1604">
        <v>0</v>
      </c>
    </row>
    <row r="39" spans="1:24" ht="10.5" customHeight="1">
      <c r="A39" s="1594"/>
      <c r="B39" s="272" t="s">
        <v>97</v>
      </c>
      <c r="C39" s="328">
        <v>2</v>
      </c>
      <c r="D39" s="266">
        <v>0</v>
      </c>
      <c r="E39" s="265">
        <v>2</v>
      </c>
      <c r="F39" s="266">
        <v>1</v>
      </c>
      <c r="G39" s="266">
        <v>0</v>
      </c>
      <c r="H39" s="266">
        <v>1</v>
      </c>
      <c r="I39" s="351">
        <v>1</v>
      </c>
      <c r="J39" s="1048">
        <v>1</v>
      </c>
      <c r="K39" s="1062">
        <v>2</v>
      </c>
      <c r="L39" s="1056">
        <v>0</v>
      </c>
      <c r="M39" s="1056">
        <v>2</v>
      </c>
      <c r="N39" s="1062">
        <v>1</v>
      </c>
      <c r="O39" s="1056">
        <v>0</v>
      </c>
      <c r="P39" s="1056">
        <v>1</v>
      </c>
      <c r="Q39" s="2730">
        <v>0</v>
      </c>
      <c r="R39" s="2735">
        <v>0</v>
      </c>
      <c r="S39" s="2735">
        <v>0</v>
      </c>
      <c r="T39" s="2730">
        <v>0</v>
      </c>
      <c r="U39" s="2734">
        <v>0</v>
      </c>
      <c r="V39" s="2735">
        <v>0</v>
      </c>
      <c r="W39" s="2735">
        <v>0</v>
      </c>
      <c r="X39" s="2733">
        <v>0</v>
      </c>
    </row>
    <row r="40" spans="1:26" ht="10.5" customHeight="1">
      <c r="A40" s="1594"/>
      <c r="B40" s="272" t="s">
        <v>47</v>
      </c>
      <c r="C40" s="328">
        <v>0</v>
      </c>
      <c r="D40" s="266">
        <v>0</v>
      </c>
      <c r="E40" s="265">
        <v>0</v>
      </c>
      <c r="F40" s="266">
        <v>0</v>
      </c>
      <c r="G40" s="266">
        <v>0</v>
      </c>
      <c r="H40" s="266">
        <v>0</v>
      </c>
      <c r="I40" s="351">
        <v>0</v>
      </c>
      <c r="J40" s="1048">
        <v>0</v>
      </c>
      <c r="K40" s="1062">
        <v>0</v>
      </c>
      <c r="L40" s="1056">
        <v>0</v>
      </c>
      <c r="M40" s="1056">
        <v>0</v>
      </c>
      <c r="N40" s="1062">
        <v>0</v>
      </c>
      <c r="O40" s="1056">
        <v>0</v>
      </c>
      <c r="P40" s="1056">
        <v>0</v>
      </c>
      <c r="Q40" s="2730"/>
      <c r="R40" s="2735"/>
      <c r="S40" s="2735"/>
      <c r="T40" s="2730"/>
      <c r="U40" s="2734"/>
      <c r="V40" s="2735"/>
      <c r="W40" s="2735"/>
      <c r="X40" s="2733"/>
      <c r="Z40" s="106" t="s">
        <v>46</v>
      </c>
    </row>
    <row r="41" spans="1:24" ht="4.5" customHeight="1">
      <c r="A41" s="1594"/>
      <c r="B41" s="252"/>
      <c r="C41" s="332" t="s">
        <v>46</v>
      </c>
      <c r="D41" s="255"/>
      <c r="E41" s="254"/>
      <c r="F41" s="255"/>
      <c r="G41" s="255"/>
      <c r="H41" s="254"/>
      <c r="I41" s="276"/>
      <c r="J41" s="1047"/>
      <c r="K41" s="334" t="s">
        <v>46</v>
      </c>
      <c r="L41" s="1056"/>
      <c r="M41" s="1056"/>
      <c r="N41" s="1062"/>
      <c r="O41" s="1056"/>
      <c r="P41" s="1056"/>
      <c r="Q41" s="332" t="s">
        <v>46</v>
      </c>
      <c r="R41" s="255"/>
      <c r="S41" s="254"/>
      <c r="T41" s="254"/>
      <c r="U41" s="269" t="s">
        <v>46</v>
      </c>
      <c r="V41" s="255"/>
      <c r="W41" s="254"/>
      <c r="X41" s="1603"/>
    </row>
    <row r="42" spans="1:24" ht="10.5" customHeight="1">
      <c r="A42" s="1605" t="s">
        <v>58</v>
      </c>
      <c r="B42" s="330" t="s">
        <v>94</v>
      </c>
      <c r="C42" s="334">
        <v>4</v>
      </c>
      <c r="D42" s="335">
        <v>1</v>
      </c>
      <c r="E42" s="337">
        <v>3</v>
      </c>
      <c r="F42" s="336">
        <v>2</v>
      </c>
      <c r="G42" s="336">
        <v>2</v>
      </c>
      <c r="H42" s="1043">
        <v>0</v>
      </c>
      <c r="I42" s="611">
        <v>3</v>
      </c>
      <c r="J42" s="335">
        <v>0</v>
      </c>
      <c r="K42" s="334">
        <v>4</v>
      </c>
      <c r="L42" s="335">
        <v>3</v>
      </c>
      <c r="M42" s="337">
        <v>1</v>
      </c>
      <c r="N42" s="335">
        <v>3</v>
      </c>
      <c r="O42" s="335">
        <v>2</v>
      </c>
      <c r="P42" s="335">
        <v>1</v>
      </c>
      <c r="Q42" s="334">
        <f>SUM(Q44:Q47)</f>
        <v>0</v>
      </c>
      <c r="R42" s="335">
        <f aca="true" t="shared" si="1" ref="R42:X42">SUM(R44:R47)</f>
        <v>0</v>
      </c>
      <c r="S42" s="337">
        <f t="shared" si="1"/>
        <v>0</v>
      </c>
      <c r="T42" s="337">
        <f t="shared" si="1"/>
        <v>0</v>
      </c>
      <c r="U42" s="335">
        <f t="shared" si="1"/>
        <v>0</v>
      </c>
      <c r="V42" s="335">
        <f t="shared" si="1"/>
        <v>0</v>
      </c>
      <c r="W42" s="337">
        <f t="shared" si="1"/>
        <v>0</v>
      </c>
      <c r="X42" s="1608">
        <f t="shared" si="1"/>
        <v>0</v>
      </c>
    </row>
    <row r="43" spans="1:24" ht="4.5" customHeight="1">
      <c r="A43" s="1594"/>
      <c r="B43" s="252"/>
      <c r="C43" s="332"/>
      <c r="D43" s="255"/>
      <c r="E43" s="254"/>
      <c r="F43" s="255"/>
      <c r="G43" s="255"/>
      <c r="H43" s="254"/>
      <c r="I43" s="276"/>
      <c r="J43" s="1047"/>
      <c r="K43" s="334"/>
      <c r="L43" s="1047"/>
      <c r="M43" s="1090"/>
      <c r="N43" s="335"/>
      <c r="O43" s="1047"/>
      <c r="P43" s="1047"/>
      <c r="Q43" s="332"/>
      <c r="R43" s="255"/>
      <c r="S43" s="254"/>
      <c r="T43" s="254"/>
      <c r="U43" s="269"/>
      <c r="V43" s="255"/>
      <c r="W43" s="254"/>
      <c r="X43" s="1603"/>
    </row>
    <row r="44" spans="1:24" ht="10.5" customHeight="1">
      <c r="A44" s="1594"/>
      <c r="B44" s="272" t="s">
        <v>95</v>
      </c>
      <c r="C44" s="328">
        <v>0</v>
      </c>
      <c r="D44" s="266">
        <v>0</v>
      </c>
      <c r="E44" s="265">
        <v>0</v>
      </c>
      <c r="F44" s="266">
        <v>0</v>
      </c>
      <c r="G44" s="266">
        <v>0</v>
      </c>
      <c r="H44" s="266">
        <v>0</v>
      </c>
      <c r="I44" s="351">
        <v>0</v>
      </c>
      <c r="J44" s="1048">
        <v>0</v>
      </c>
      <c r="K44" s="1062">
        <v>1</v>
      </c>
      <c r="L44" s="1056">
        <v>1</v>
      </c>
      <c r="M44" s="1056">
        <v>0</v>
      </c>
      <c r="N44" s="1062">
        <v>1</v>
      </c>
      <c r="O44" s="1056">
        <v>1</v>
      </c>
      <c r="P44" s="1056">
        <v>0</v>
      </c>
      <c r="Q44" s="1062">
        <f>SUM(R44:S44)</f>
        <v>0</v>
      </c>
      <c r="R44" s="266">
        <f>'[1]Tabelle_6'!D280</f>
        <v>0</v>
      </c>
      <c r="S44" s="265">
        <f>'[1]Tabelle_6'!E280</f>
        <v>0</v>
      </c>
      <c r="T44" s="265">
        <f>'[1]Tabelle_6'!F280</f>
        <v>0</v>
      </c>
      <c r="U44" s="1056">
        <f>SUM(V44:W44)</f>
        <v>0</v>
      </c>
      <c r="V44" s="266">
        <f>'[1]Tabelle_6'!G280</f>
        <v>0</v>
      </c>
      <c r="W44" s="265">
        <f>'[1]Tabelle_6'!H280</f>
        <v>0</v>
      </c>
      <c r="X44" s="1604">
        <f>'[1]Tabelle_6'!I280</f>
        <v>0</v>
      </c>
    </row>
    <row r="45" spans="1:24" ht="10.5" customHeight="1">
      <c r="A45" s="1594"/>
      <c r="B45" s="272" t="s">
        <v>96</v>
      </c>
      <c r="C45" s="328">
        <v>3</v>
      </c>
      <c r="D45" s="266">
        <v>1</v>
      </c>
      <c r="E45" s="265">
        <v>2</v>
      </c>
      <c r="F45" s="266">
        <v>1</v>
      </c>
      <c r="G45" s="266">
        <v>2</v>
      </c>
      <c r="H45" s="266">
        <v>0</v>
      </c>
      <c r="I45" s="351">
        <v>2</v>
      </c>
      <c r="J45" s="1048">
        <v>0</v>
      </c>
      <c r="K45" s="1062">
        <v>1</v>
      </c>
      <c r="L45" s="1056">
        <v>1</v>
      </c>
      <c r="M45" s="1056">
        <v>0</v>
      </c>
      <c r="N45" s="1062">
        <v>1</v>
      </c>
      <c r="O45" s="1056">
        <v>1</v>
      </c>
      <c r="P45" s="1056">
        <v>0</v>
      </c>
      <c r="Q45" s="1062">
        <f>SUM(R45:S45)</f>
        <v>0</v>
      </c>
      <c r="R45" s="266">
        <f>'[1]Tabelle_6'!D281</f>
        <v>0</v>
      </c>
      <c r="S45" s="265">
        <f>'[1]Tabelle_6'!E281</f>
        <v>0</v>
      </c>
      <c r="T45" s="265">
        <f>'[1]Tabelle_6'!F281</f>
        <v>0</v>
      </c>
      <c r="U45" s="1056">
        <f>SUM(V45:W45)</f>
        <v>0</v>
      </c>
      <c r="V45" s="266">
        <f>'[1]Tabelle_6'!G281</f>
        <v>0</v>
      </c>
      <c r="W45" s="265">
        <f>'[1]Tabelle_6'!H281</f>
        <v>0</v>
      </c>
      <c r="X45" s="1604">
        <f>'[1]Tabelle_6'!I281</f>
        <v>0</v>
      </c>
    </row>
    <row r="46" spans="1:24" ht="10.5" customHeight="1">
      <c r="A46" s="1594"/>
      <c r="B46" s="272" t="s">
        <v>97</v>
      </c>
      <c r="C46" s="328">
        <v>1</v>
      </c>
      <c r="D46" s="266">
        <v>0</v>
      </c>
      <c r="E46" s="265">
        <v>1</v>
      </c>
      <c r="F46" s="266">
        <v>1</v>
      </c>
      <c r="G46" s="266">
        <v>0</v>
      </c>
      <c r="H46" s="266">
        <v>0</v>
      </c>
      <c r="I46" s="351">
        <v>1</v>
      </c>
      <c r="J46" s="1048">
        <v>0</v>
      </c>
      <c r="K46" s="1062">
        <v>2</v>
      </c>
      <c r="L46" s="1056">
        <v>1</v>
      </c>
      <c r="M46" s="1056">
        <v>1</v>
      </c>
      <c r="N46" s="1062">
        <v>1</v>
      </c>
      <c r="O46" s="1056">
        <v>0</v>
      </c>
      <c r="P46" s="1056">
        <v>1</v>
      </c>
      <c r="Q46" s="2730">
        <v>0</v>
      </c>
      <c r="R46" s="2735">
        <f>'[1]Tabelle_6'!D282</f>
        <v>0</v>
      </c>
      <c r="S46" s="2738">
        <f>'[1]Tabelle_6'!E282</f>
        <v>0</v>
      </c>
      <c r="T46" s="2739">
        <f>'[1]Tabelle_6'!F282</f>
        <v>0</v>
      </c>
      <c r="U46" s="2740">
        <f>SUM(V46:W46)</f>
        <v>0</v>
      </c>
      <c r="V46" s="2735">
        <f>'[1]Tabelle_6'!G282</f>
        <v>0</v>
      </c>
      <c r="W46" s="2738">
        <f>'[1]Tabelle_6'!H282</f>
        <v>0</v>
      </c>
      <c r="X46" s="2733">
        <f>'[1]Tabelle_6'!I282</f>
        <v>0</v>
      </c>
    </row>
    <row r="47" spans="1:24" ht="10.5" customHeight="1">
      <c r="A47" s="1594"/>
      <c r="B47" s="272" t="s">
        <v>47</v>
      </c>
      <c r="C47" s="328">
        <v>0</v>
      </c>
      <c r="D47" s="266">
        <v>0</v>
      </c>
      <c r="E47" s="265">
        <v>0</v>
      </c>
      <c r="F47" s="266">
        <v>0</v>
      </c>
      <c r="G47" s="266">
        <v>0</v>
      </c>
      <c r="H47" s="266">
        <v>0</v>
      </c>
      <c r="I47" s="351">
        <v>0</v>
      </c>
      <c r="J47" s="1048">
        <v>0</v>
      </c>
      <c r="K47" s="1062">
        <v>0</v>
      </c>
      <c r="L47" s="1056">
        <v>0</v>
      </c>
      <c r="M47" s="1056">
        <v>0</v>
      </c>
      <c r="N47" s="1062">
        <v>0</v>
      </c>
      <c r="O47" s="1056">
        <v>0</v>
      </c>
      <c r="P47" s="1056">
        <v>0</v>
      </c>
      <c r="Q47" s="2730"/>
      <c r="R47" s="2735"/>
      <c r="S47" s="2738"/>
      <c r="T47" s="2739"/>
      <c r="U47" s="2740"/>
      <c r="V47" s="2735"/>
      <c r="W47" s="2738"/>
      <c r="X47" s="2733"/>
    </row>
    <row r="48" spans="1:24" ht="4.5" customHeight="1" thickBot="1">
      <c r="A48" s="1617"/>
      <c r="B48" s="1916"/>
      <c r="C48" s="1619"/>
      <c r="D48" s="1313"/>
      <c r="E48" s="1313"/>
      <c r="F48" s="1315"/>
      <c r="G48" s="1313"/>
      <c r="H48" s="1314"/>
      <c r="I48" s="1319"/>
      <c r="J48" s="1623"/>
      <c r="K48" s="1624"/>
      <c r="L48" s="1317"/>
      <c r="M48" s="1318"/>
      <c r="N48" s="1626"/>
      <c r="O48" s="1317"/>
      <c r="P48" s="1317"/>
      <c r="Q48" s="1619"/>
      <c r="R48" s="1620"/>
      <c r="S48" s="1620"/>
      <c r="T48" s="1622"/>
      <c r="U48" s="1627"/>
      <c r="V48" s="1620"/>
      <c r="W48" s="1620"/>
      <c r="X48" s="2623"/>
    </row>
    <row r="49" spans="1:24" ht="10.5" customHeight="1">
      <c r="A49" s="1915"/>
      <c r="B49" s="353"/>
      <c r="C49" s="269"/>
      <c r="D49" s="266"/>
      <c r="E49" s="266"/>
      <c r="F49" s="266"/>
      <c r="G49" s="266"/>
      <c r="H49" s="266"/>
      <c r="I49" s="266"/>
      <c r="J49" s="1047"/>
      <c r="K49" s="335"/>
      <c r="L49" s="1056"/>
      <c r="M49" s="1056"/>
      <c r="N49" s="335"/>
      <c r="O49" s="1056"/>
      <c r="P49" s="1056"/>
      <c r="Q49" s="269"/>
      <c r="R49" s="255"/>
      <c r="S49" s="255"/>
      <c r="T49" s="255"/>
      <c r="U49" s="269"/>
      <c r="V49" s="255"/>
      <c r="W49" s="255"/>
      <c r="X49" s="255"/>
    </row>
    <row r="50" spans="1:24" ht="10.5" customHeight="1">
      <c r="A50" s="2737" t="s">
        <v>221</v>
      </c>
      <c r="B50" s="2737"/>
      <c r="C50" s="2737"/>
      <c r="D50" s="2737"/>
      <c r="E50" s="2737"/>
      <c r="F50" s="2737"/>
      <c r="G50" s="2737"/>
      <c r="H50" s="2737"/>
      <c r="I50" s="2737"/>
      <c r="J50" s="2737"/>
      <c r="K50" s="2737"/>
      <c r="L50" s="2737"/>
      <c r="M50" s="2737"/>
      <c r="N50" s="2737"/>
      <c r="O50" s="2737"/>
      <c r="P50" s="2737"/>
      <c r="Q50" s="2737"/>
      <c r="R50" s="2737"/>
      <c r="S50" s="2737"/>
      <c r="T50" s="2737"/>
      <c r="U50" s="2737"/>
      <c r="V50" s="2737"/>
      <c r="W50" s="2737"/>
      <c r="X50" s="2737"/>
    </row>
    <row r="51" spans="1:24" ht="10.5" customHeight="1">
      <c r="A51" s="310" t="s">
        <v>386</v>
      </c>
      <c r="B51" s="316"/>
      <c r="C51" s="273"/>
      <c r="D51" s="273"/>
      <c r="E51" s="273"/>
      <c r="F51" s="273"/>
      <c r="G51" s="273"/>
      <c r="H51" s="273"/>
      <c r="I51" s="273" t="s">
        <v>46</v>
      </c>
      <c r="J51" s="1049"/>
      <c r="K51" s="1049"/>
      <c r="L51" s="1049"/>
      <c r="M51" s="1049"/>
      <c r="N51" s="1049"/>
      <c r="O51" s="1049"/>
      <c r="P51" s="1049"/>
      <c r="Q51" s="273"/>
      <c r="R51" s="273"/>
      <c r="S51" s="273"/>
      <c r="T51" s="273"/>
      <c r="U51" s="273"/>
      <c r="V51" s="273"/>
      <c r="W51" s="273"/>
      <c r="X51" s="20" t="str">
        <f>'A. Ausbildungsverh. Landwirt'!$W$3</f>
        <v>Mai 2007</v>
      </c>
    </row>
    <row r="52" spans="1:24" ht="10.5" customHeight="1" thickBot="1">
      <c r="A52" s="290"/>
      <c r="B52" s="290"/>
      <c r="C52" s="255"/>
      <c r="D52" s="255"/>
      <c r="E52" s="340"/>
      <c r="F52" s="255"/>
      <c r="G52" s="255"/>
      <c r="H52" s="255"/>
      <c r="I52" s="255"/>
      <c r="J52" s="1047"/>
      <c r="K52" s="1047"/>
      <c r="L52" s="1047"/>
      <c r="M52" s="1059"/>
      <c r="N52" s="1059"/>
      <c r="O52" s="1059"/>
      <c r="P52" s="1059"/>
      <c r="Q52" s="340"/>
      <c r="R52" s="340"/>
      <c r="S52" s="340"/>
      <c r="T52" s="340"/>
      <c r="U52" s="340"/>
      <c r="V52" s="340"/>
      <c r="W52" s="340"/>
      <c r="X52" s="340"/>
    </row>
    <row r="53" spans="1:24" ht="15" customHeight="1">
      <c r="A53" s="1585"/>
      <c r="B53" s="1586"/>
      <c r="C53" s="2671" t="str">
        <f>'A. Ausbildungsverh. Landwirt'!$B$8</f>
        <v>Auszubildende am 31.12.2006</v>
      </c>
      <c r="D53" s="2672"/>
      <c r="E53" s="2672"/>
      <c r="F53" s="2672"/>
      <c r="G53" s="2672"/>
      <c r="H53" s="2673"/>
      <c r="I53" s="1628" t="s">
        <v>1</v>
      </c>
      <c r="J53" s="1629" t="s">
        <v>2</v>
      </c>
      <c r="K53" s="1630" t="str">
        <f>K6</f>
        <v>Teilnehmer an Abschlussprüfungen </v>
      </c>
      <c r="L53" s="1631"/>
      <c r="M53" s="1631"/>
      <c r="N53" s="1631"/>
      <c r="O53" s="1631"/>
      <c r="P53" s="1632"/>
      <c r="Q53" s="1633" t="s">
        <v>284</v>
      </c>
      <c r="R53" s="1634"/>
      <c r="S53" s="1634"/>
      <c r="T53" s="1634"/>
      <c r="U53" s="1634"/>
      <c r="V53" s="1634"/>
      <c r="W53" s="1634"/>
      <c r="X53" s="1635"/>
    </row>
    <row r="54" spans="1:24" ht="10.5" customHeight="1">
      <c r="A54" s="1594"/>
      <c r="B54" s="253"/>
      <c r="C54" s="255"/>
      <c r="D54" s="262"/>
      <c r="E54" s="255"/>
      <c r="F54" s="256"/>
      <c r="G54" s="257"/>
      <c r="H54" s="257"/>
      <c r="I54" s="258" t="s">
        <v>5</v>
      </c>
      <c r="J54" s="1050" t="s">
        <v>6</v>
      </c>
      <c r="K54" s="1047"/>
      <c r="L54" s="1093"/>
      <c r="M54" s="336"/>
      <c r="N54" s="1094" t="s">
        <v>3</v>
      </c>
      <c r="O54" s="1095"/>
      <c r="P54" s="1096"/>
      <c r="Q54" s="255"/>
      <c r="R54" s="262"/>
      <c r="S54" s="260"/>
      <c r="T54" s="262"/>
      <c r="U54" s="263" t="s">
        <v>4</v>
      </c>
      <c r="V54" s="261"/>
      <c r="W54" s="261"/>
      <c r="X54" s="1610"/>
    </row>
    <row r="55" spans="1:24" ht="10.5" customHeight="1">
      <c r="A55" s="1594"/>
      <c r="B55" s="264" t="s">
        <v>12</v>
      </c>
      <c r="C55" s="266"/>
      <c r="D55" s="351"/>
      <c r="E55" s="266"/>
      <c r="F55" s="267" t="s">
        <v>99</v>
      </c>
      <c r="G55" s="268"/>
      <c r="H55" s="268"/>
      <c r="I55" s="258" t="s">
        <v>12</v>
      </c>
      <c r="J55" s="1050" t="s">
        <v>12</v>
      </c>
      <c r="K55" s="1056"/>
      <c r="L55" s="1048"/>
      <c r="M55" s="335"/>
      <c r="N55" s="1097" t="s">
        <v>77</v>
      </c>
      <c r="O55" s="1098"/>
      <c r="P55" s="1099"/>
      <c r="Q55" s="266"/>
      <c r="R55" s="351"/>
      <c r="S55" s="269"/>
      <c r="T55" s="258" t="s">
        <v>8</v>
      </c>
      <c r="U55" s="270" t="s">
        <v>9</v>
      </c>
      <c r="V55" s="271"/>
      <c r="W55" s="271"/>
      <c r="X55" s="1611"/>
    </row>
    <row r="56" spans="1:24" ht="10.5" customHeight="1">
      <c r="A56" s="1597" t="s">
        <v>53</v>
      </c>
      <c r="B56" s="264" t="s">
        <v>76</v>
      </c>
      <c r="C56" s="255"/>
      <c r="D56" s="617"/>
      <c r="E56" s="273"/>
      <c r="F56" s="274" t="s">
        <v>100</v>
      </c>
      <c r="G56" s="275"/>
      <c r="H56" s="275"/>
      <c r="I56" s="258" t="s">
        <v>24</v>
      </c>
      <c r="J56" s="1051" t="s">
        <v>24</v>
      </c>
      <c r="K56" s="1059"/>
      <c r="L56" s="1054"/>
      <c r="M56" s="336"/>
      <c r="N56" s="1054"/>
      <c r="O56" s="1090"/>
      <c r="P56" s="1090"/>
      <c r="Q56" s="344"/>
      <c r="R56" s="345"/>
      <c r="S56" s="278"/>
      <c r="T56" s="258" t="s">
        <v>13</v>
      </c>
      <c r="U56" s="258"/>
      <c r="V56" s="259"/>
      <c r="W56" s="279"/>
      <c r="X56" s="1612" t="s">
        <v>8</v>
      </c>
    </row>
    <row r="57" spans="1:24" ht="10.5" customHeight="1">
      <c r="A57" s="1594"/>
      <c r="B57" s="264" t="s">
        <v>78</v>
      </c>
      <c r="C57" s="280" t="s">
        <v>23</v>
      </c>
      <c r="D57" s="258" t="s">
        <v>21</v>
      </c>
      <c r="E57" s="259" t="s">
        <v>22</v>
      </c>
      <c r="F57" s="281"/>
      <c r="G57" s="282"/>
      <c r="H57" s="282"/>
      <c r="I57" s="258" t="s">
        <v>39</v>
      </c>
      <c r="J57" s="1050" t="s">
        <v>39</v>
      </c>
      <c r="K57" s="1100" t="s">
        <v>23</v>
      </c>
      <c r="L57" s="1101" t="s">
        <v>21</v>
      </c>
      <c r="M57" s="1050" t="s">
        <v>22</v>
      </c>
      <c r="N57" s="1102" t="s">
        <v>23</v>
      </c>
      <c r="O57" s="1101" t="s">
        <v>21</v>
      </c>
      <c r="P57" s="1050" t="s">
        <v>22</v>
      </c>
      <c r="Q57" s="280" t="s">
        <v>23</v>
      </c>
      <c r="R57" s="258" t="s">
        <v>21</v>
      </c>
      <c r="S57" s="259" t="s">
        <v>22</v>
      </c>
      <c r="T57" s="258" t="s">
        <v>25</v>
      </c>
      <c r="U57" s="279" t="s">
        <v>23</v>
      </c>
      <c r="V57" s="258" t="s">
        <v>21</v>
      </c>
      <c r="W57" s="259" t="s">
        <v>22</v>
      </c>
      <c r="X57" s="1612" t="s">
        <v>13</v>
      </c>
    </row>
    <row r="58" spans="1:24" ht="10.5" customHeight="1">
      <c r="A58" s="1594"/>
      <c r="B58" s="253"/>
      <c r="C58" s="280" t="s">
        <v>35</v>
      </c>
      <c r="D58" s="258" t="s">
        <v>34</v>
      </c>
      <c r="E58" s="259" t="s">
        <v>34</v>
      </c>
      <c r="F58" s="258" t="s">
        <v>36</v>
      </c>
      <c r="G58" s="259" t="s">
        <v>37</v>
      </c>
      <c r="H58" s="259" t="s">
        <v>38</v>
      </c>
      <c r="I58" s="258" t="s">
        <v>45</v>
      </c>
      <c r="J58" s="1050" t="s">
        <v>45</v>
      </c>
      <c r="K58" s="1100" t="s">
        <v>35</v>
      </c>
      <c r="L58" s="1101" t="s">
        <v>34</v>
      </c>
      <c r="M58" s="1050" t="s">
        <v>40</v>
      </c>
      <c r="N58" s="1102" t="s">
        <v>35</v>
      </c>
      <c r="O58" s="1101" t="s">
        <v>34</v>
      </c>
      <c r="P58" s="1050" t="s">
        <v>40</v>
      </c>
      <c r="Q58" s="280" t="s">
        <v>35</v>
      </c>
      <c r="R58" s="258" t="s">
        <v>34</v>
      </c>
      <c r="S58" s="259" t="s">
        <v>40</v>
      </c>
      <c r="T58" s="258" t="s">
        <v>41</v>
      </c>
      <c r="U58" s="279" t="s">
        <v>35</v>
      </c>
      <c r="V58" s="258" t="s">
        <v>34</v>
      </c>
      <c r="W58" s="259" t="s">
        <v>40</v>
      </c>
      <c r="X58" s="1612" t="s">
        <v>25</v>
      </c>
    </row>
    <row r="59" spans="1:24" ht="10.5" customHeight="1">
      <c r="A59" s="1599"/>
      <c r="B59" s="283"/>
      <c r="C59" s="284"/>
      <c r="D59" s="286"/>
      <c r="E59" s="285"/>
      <c r="F59" s="286"/>
      <c r="G59" s="285"/>
      <c r="H59" s="285"/>
      <c r="I59" s="286"/>
      <c r="J59" s="1052"/>
      <c r="K59" s="1103"/>
      <c r="L59" s="1055"/>
      <c r="M59" s="1104"/>
      <c r="N59" s="1104"/>
      <c r="O59" s="1055"/>
      <c r="P59" s="1104"/>
      <c r="Q59" s="287"/>
      <c r="R59" s="286"/>
      <c r="S59" s="285"/>
      <c r="T59" s="286"/>
      <c r="U59" s="288"/>
      <c r="V59" s="286"/>
      <c r="W59" s="285"/>
      <c r="X59" s="1613" t="s">
        <v>41</v>
      </c>
    </row>
    <row r="60" spans="1:24" ht="4.5" customHeight="1">
      <c r="A60" s="1594"/>
      <c r="B60" s="289"/>
      <c r="C60" s="342"/>
      <c r="D60" s="343"/>
      <c r="E60" s="341"/>
      <c r="F60" s="343"/>
      <c r="G60" s="343"/>
      <c r="H60" s="341"/>
      <c r="I60" s="343"/>
      <c r="J60" s="1053"/>
      <c r="K60" s="1105"/>
      <c r="L60" s="1106"/>
      <c r="M60" s="1107"/>
      <c r="N60" s="1106"/>
      <c r="O60" s="1106"/>
      <c r="P60" s="1107"/>
      <c r="Q60" s="346"/>
      <c r="R60" s="343"/>
      <c r="S60" s="343"/>
      <c r="T60" s="354"/>
      <c r="U60" s="346"/>
      <c r="V60" s="343"/>
      <c r="W60" s="343"/>
      <c r="X60" s="1614"/>
    </row>
    <row r="61" spans="1:25" s="107" customFormat="1" ht="10.5" customHeight="1">
      <c r="A61" s="1605" t="s">
        <v>59</v>
      </c>
      <c r="B61" s="330" t="s">
        <v>94</v>
      </c>
      <c r="C61" s="332">
        <v>18</v>
      </c>
      <c r="D61" s="269">
        <v>4</v>
      </c>
      <c r="E61" s="331">
        <v>14</v>
      </c>
      <c r="F61" s="260">
        <v>9</v>
      </c>
      <c r="G61" s="260">
        <v>6</v>
      </c>
      <c r="H61" s="356">
        <v>3</v>
      </c>
      <c r="I61" s="611">
        <v>9</v>
      </c>
      <c r="J61" s="614">
        <v>3</v>
      </c>
      <c r="K61" s="335">
        <v>3</v>
      </c>
      <c r="L61" s="335">
        <v>0</v>
      </c>
      <c r="M61" s="337">
        <v>3</v>
      </c>
      <c r="N61" s="335">
        <v>3</v>
      </c>
      <c r="O61" s="335">
        <v>0</v>
      </c>
      <c r="P61" s="337">
        <v>3</v>
      </c>
      <c r="Q61" s="269">
        <v>1</v>
      </c>
      <c r="R61" s="269">
        <v>0</v>
      </c>
      <c r="S61" s="269">
        <v>1</v>
      </c>
      <c r="T61" s="349">
        <v>1</v>
      </c>
      <c r="U61" s="269">
        <v>0</v>
      </c>
      <c r="V61" s="269">
        <v>0</v>
      </c>
      <c r="W61" s="269">
        <v>0</v>
      </c>
      <c r="X61" s="1606">
        <v>0</v>
      </c>
      <c r="Y61" s="338"/>
    </row>
    <row r="62" spans="1:24" ht="4.5" customHeight="1">
      <c r="A62" s="1594"/>
      <c r="B62" s="252"/>
      <c r="C62" s="332"/>
      <c r="D62" s="266"/>
      <c r="E62" s="265"/>
      <c r="F62" s="255"/>
      <c r="G62" s="255"/>
      <c r="H62" s="254"/>
      <c r="I62" s="255"/>
      <c r="J62" s="1048"/>
      <c r="K62" s="335" t="s">
        <v>46</v>
      </c>
      <c r="L62" s="1056"/>
      <c r="M62" s="1108"/>
      <c r="N62" s="335" t="s">
        <v>46</v>
      </c>
      <c r="O62" s="1056"/>
      <c r="P62" s="1108"/>
      <c r="Q62" s="269" t="s">
        <v>46</v>
      </c>
      <c r="R62" s="266"/>
      <c r="S62" s="265"/>
      <c r="T62" s="351"/>
      <c r="U62" s="269" t="s">
        <v>46</v>
      </c>
      <c r="V62" s="266"/>
      <c r="W62" s="265"/>
      <c r="X62" s="1604"/>
    </row>
    <row r="63" spans="1:24" ht="10.5" customHeight="1">
      <c r="A63" s="1594"/>
      <c r="B63" s="272" t="s">
        <v>95</v>
      </c>
      <c r="C63" s="328">
        <v>11</v>
      </c>
      <c r="D63" s="266">
        <v>3</v>
      </c>
      <c r="E63" s="265">
        <v>8</v>
      </c>
      <c r="F63" s="266">
        <v>6</v>
      </c>
      <c r="G63" s="266">
        <v>3</v>
      </c>
      <c r="H63" s="266">
        <v>2</v>
      </c>
      <c r="I63" s="351">
        <v>6</v>
      </c>
      <c r="J63" s="1048">
        <v>2</v>
      </c>
      <c r="K63" s="1062">
        <v>2</v>
      </c>
      <c r="L63" s="1056">
        <v>0</v>
      </c>
      <c r="M63" s="1056">
        <v>2</v>
      </c>
      <c r="N63" s="1062">
        <v>2</v>
      </c>
      <c r="O63" s="1056">
        <v>0</v>
      </c>
      <c r="P63" s="1056">
        <v>2</v>
      </c>
      <c r="Q63" s="328">
        <v>0</v>
      </c>
      <c r="R63" s="266">
        <v>0</v>
      </c>
      <c r="S63" s="265">
        <v>0</v>
      </c>
      <c r="T63" s="265">
        <v>0</v>
      </c>
      <c r="U63" s="266">
        <v>0</v>
      </c>
      <c r="V63" s="266">
        <v>0</v>
      </c>
      <c r="W63" s="265">
        <v>0</v>
      </c>
      <c r="X63" s="1604">
        <v>0</v>
      </c>
    </row>
    <row r="64" spans="1:24" ht="10.5" customHeight="1">
      <c r="A64" s="1594"/>
      <c r="B64" s="272" t="s">
        <v>96</v>
      </c>
      <c r="C64" s="328">
        <v>7</v>
      </c>
      <c r="D64" s="266">
        <v>1</v>
      </c>
      <c r="E64" s="265">
        <v>6</v>
      </c>
      <c r="F64" s="266">
        <v>3</v>
      </c>
      <c r="G64" s="266">
        <v>3</v>
      </c>
      <c r="H64" s="266">
        <v>1</v>
      </c>
      <c r="I64" s="351">
        <v>3</v>
      </c>
      <c r="J64" s="1048">
        <v>1</v>
      </c>
      <c r="K64" s="1062">
        <v>1</v>
      </c>
      <c r="L64" s="1056">
        <v>0</v>
      </c>
      <c r="M64" s="1056">
        <v>1</v>
      </c>
      <c r="N64" s="1062">
        <v>1</v>
      </c>
      <c r="O64" s="1056">
        <v>0</v>
      </c>
      <c r="P64" s="1056">
        <v>1</v>
      </c>
      <c r="Q64" s="328">
        <v>0</v>
      </c>
      <c r="R64" s="266">
        <v>0</v>
      </c>
      <c r="S64" s="265">
        <v>0</v>
      </c>
      <c r="T64" s="265">
        <v>0</v>
      </c>
      <c r="U64" s="266">
        <v>0</v>
      </c>
      <c r="V64" s="266">
        <v>0</v>
      </c>
      <c r="W64" s="265">
        <v>0</v>
      </c>
      <c r="X64" s="1604">
        <v>0</v>
      </c>
    </row>
    <row r="65" spans="1:24" ht="10.5" customHeight="1">
      <c r="A65" s="1594"/>
      <c r="B65" s="272" t="s">
        <v>97</v>
      </c>
      <c r="C65" s="328">
        <v>0</v>
      </c>
      <c r="D65" s="266">
        <v>0</v>
      </c>
      <c r="E65" s="265">
        <v>0</v>
      </c>
      <c r="F65" s="266">
        <v>0</v>
      </c>
      <c r="G65" s="266">
        <v>0</v>
      </c>
      <c r="H65" s="266">
        <v>0</v>
      </c>
      <c r="I65" s="351">
        <v>0</v>
      </c>
      <c r="J65" s="1048">
        <v>0</v>
      </c>
      <c r="K65" s="1062">
        <v>0</v>
      </c>
      <c r="L65" s="1056">
        <v>0</v>
      </c>
      <c r="M65" s="1056">
        <v>0</v>
      </c>
      <c r="N65" s="1062">
        <v>0</v>
      </c>
      <c r="O65" s="1056">
        <v>0</v>
      </c>
      <c r="P65" s="1056">
        <v>0</v>
      </c>
      <c r="Q65" s="2730">
        <v>1</v>
      </c>
      <c r="R65" s="2731">
        <v>0</v>
      </c>
      <c r="S65" s="2732">
        <v>1</v>
      </c>
      <c r="T65" s="2732">
        <v>1</v>
      </c>
      <c r="U65" s="2731">
        <v>0</v>
      </c>
      <c r="V65" s="2731">
        <v>0</v>
      </c>
      <c r="W65" s="2732">
        <v>0</v>
      </c>
      <c r="X65" s="2733">
        <v>0</v>
      </c>
    </row>
    <row r="66" spans="1:24" ht="10.5" customHeight="1">
      <c r="A66" s="1594"/>
      <c r="B66" s="272" t="s">
        <v>47</v>
      </c>
      <c r="C66" s="328">
        <v>0</v>
      </c>
      <c r="D66" s="266">
        <v>0</v>
      </c>
      <c r="E66" s="265">
        <v>0</v>
      </c>
      <c r="F66" s="266">
        <v>0</v>
      </c>
      <c r="G66" s="266">
        <v>0</v>
      </c>
      <c r="H66" s="266">
        <v>0</v>
      </c>
      <c r="I66" s="351">
        <v>0</v>
      </c>
      <c r="J66" s="1048">
        <v>0</v>
      </c>
      <c r="K66" s="1062">
        <v>0</v>
      </c>
      <c r="L66" s="1056">
        <v>0</v>
      </c>
      <c r="M66" s="1056">
        <v>0</v>
      </c>
      <c r="N66" s="1062">
        <v>0</v>
      </c>
      <c r="O66" s="1056">
        <v>0</v>
      </c>
      <c r="P66" s="1056">
        <v>0</v>
      </c>
      <c r="Q66" s="2730"/>
      <c r="R66" s="2731"/>
      <c r="S66" s="2732"/>
      <c r="T66" s="2732"/>
      <c r="U66" s="2731"/>
      <c r="V66" s="2731"/>
      <c r="W66" s="2732"/>
      <c r="X66" s="2733"/>
    </row>
    <row r="67" spans="1:24" ht="4.5" customHeight="1">
      <c r="A67" s="1594"/>
      <c r="B67" s="252"/>
      <c r="C67" s="332" t="s">
        <v>46</v>
      </c>
      <c r="D67" s="255"/>
      <c r="E67" s="254"/>
      <c r="F67" s="255"/>
      <c r="G67" s="255"/>
      <c r="H67" s="254"/>
      <c r="I67" s="255"/>
      <c r="J67" s="1054"/>
      <c r="K67" s="335" t="s">
        <v>46</v>
      </c>
      <c r="L67" s="1047"/>
      <c r="M67" s="1090"/>
      <c r="N67" s="335" t="s">
        <v>46</v>
      </c>
      <c r="O67" s="1047"/>
      <c r="P67" s="1090"/>
      <c r="Q67" s="269"/>
      <c r="R67" s="255"/>
      <c r="S67" s="254"/>
      <c r="T67" s="276"/>
      <c r="U67" s="269"/>
      <c r="V67" s="255"/>
      <c r="W67" s="254"/>
      <c r="X67" s="1603"/>
    </row>
    <row r="68" spans="1:25" s="107" customFormat="1" ht="10.5" customHeight="1">
      <c r="A68" s="1605" t="s">
        <v>60</v>
      </c>
      <c r="B68" s="330" t="s">
        <v>94</v>
      </c>
      <c r="C68" s="332">
        <v>112</v>
      </c>
      <c r="D68" s="269">
        <v>20</v>
      </c>
      <c r="E68" s="331">
        <v>92</v>
      </c>
      <c r="F68" s="269">
        <v>26</v>
      </c>
      <c r="G68" s="269">
        <v>43</v>
      </c>
      <c r="H68" s="331">
        <v>43</v>
      </c>
      <c r="I68" s="269">
        <v>40</v>
      </c>
      <c r="J68" s="614">
        <v>17</v>
      </c>
      <c r="K68" s="335">
        <v>43</v>
      </c>
      <c r="L68" s="335">
        <v>10</v>
      </c>
      <c r="M68" s="337">
        <v>33</v>
      </c>
      <c r="N68" s="335">
        <v>36</v>
      </c>
      <c r="O68" s="335">
        <v>8</v>
      </c>
      <c r="P68" s="337">
        <v>28</v>
      </c>
      <c r="Q68" s="269">
        <v>4</v>
      </c>
      <c r="R68" s="269">
        <v>2</v>
      </c>
      <c r="S68" s="331">
        <v>2</v>
      </c>
      <c r="T68" s="349">
        <v>3</v>
      </c>
      <c r="U68" s="269">
        <v>1</v>
      </c>
      <c r="V68" s="269">
        <v>0</v>
      </c>
      <c r="W68" s="331">
        <v>1</v>
      </c>
      <c r="X68" s="1606">
        <v>0</v>
      </c>
      <c r="Y68" s="338"/>
    </row>
    <row r="69" spans="1:24" ht="4.5" customHeight="1">
      <c r="A69" s="1594"/>
      <c r="B69" s="252"/>
      <c r="C69" s="332"/>
      <c r="D69" s="255"/>
      <c r="E69" s="254"/>
      <c r="F69" s="255"/>
      <c r="G69" s="255"/>
      <c r="H69" s="254"/>
      <c r="I69" s="255"/>
      <c r="J69" s="1054"/>
      <c r="K69" s="335"/>
      <c r="L69" s="1047"/>
      <c r="M69" s="1090"/>
      <c r="N69" s="335"/>
      <c r="O69" s="1047"/>
      <c r="P69" s="1090"/>
      <c r="Q69" s="269" t="s">
        <v>46</v>
      </c>
      <c r="R69" s="255"/>
      <c r="S69" s="254"/>
      <c r="T69" s="276"/>
      <c r="U69" s="269"/>
      <c r="V69" s="255"/>
      <c r="W69" s="254"/>
      <c r="X69" s="1603"/>
    </row>
    <row r="70" spans="1:24" ht="10.5" customHeight="1">
      <c r="A70" s="1594"/>
      <c r="B70" s="272" t="s">
        <v>95</v>
      </c>
      <c r="C70" s="328">
        <v>71</v>
      </c>
      <c r="D70" s="266">
        <v>10</v>
      </c>
      <c r="E70" s="265">
        <v>61</v>
      </c>
      <c r="F70" s="266">
        <v>18</v>
      </c>
      <c r="G70" s="266">
        <v>28</v>
      </c>
      <c r="H70" s="266">
        <v>25</v>
      </c>
      <c r="I70" s="351">
        <v>25</v>
      </c>
      <c r="J70" s="1048">
        <v>8</v>
      </c>
      <c r="K70" s="1062">
        <v>31</v>
      </c>
      <c r="L70" s="1056">
        <v>7</v>
      </c>
      <c r="M70" s="1056">
        <v>24</v>
      </c>
      <c r="N70" s="1062">
        <v>29</v>
      </c>
      <c r="O70" s="1056">
        <v>6</v>
      </c>
      <c r="P70" s="1056">
        <v>23</v>
      </c>
      <c r="Q70" s="328">
        <v>3</v>
      </c>
      <c r="R70" s="266">
        <v>1</v>
      </c>
      <c r="S70" s="265">
        <v>2</v>
      </c>
      <c r="T70" s="265">
        <v>2</v>
      </c>
      <c r="U70" s="266">
        <v>1</v>
      </c>
      <c r="V70" s="266">
        <v>0</v>
      </c>
      <c r="W70" s="265">
        <v>1</v>
      </c>
      <c r="X70" s="1604">
        <v>0</v>
      </c>
    </row>
    <row r="71" spans="1:24" ht="10.5" customHeight="1">
      <c r="A71" s="1594"/>
      <c r="B71" s="272" t="s">
        <v>96</v>
      </c>
      <c r="C71" s="328">
        <v>40</v>
      </c>
      <c r="D71" s="266">
        <v>10</v>
      </c>
      <c r="E71" s="265">
        <v>30</v>
      </c>
      <c r="F71" s="266">
        <v>8</v>
      </c>
      <c r="G71" s="266">
        <v>15</v>
      </c>
      <c r="H71" s="266">
        <v>17</v>
      </c>
      <c r="I71" s="351">
        <v>15</v>
      </c>
      <c r="J71" s="1048">
        <v>9</v>
      </c>
      <c r="K71" s="1062">
        <v>12</v>
      </c>
      <c r="L71" s="1056">
        <v>3</v>
      </c>
      <c r="M71" s="1056">
        <v>9</v>
      </c>
      <c r="N71" s="1062">
        <v>7</v>
      </c>
      <c r="O71" s="1056">
        <v>2</v>
      </c>
      <c r="P71" s="1056">
        <v>5</v>
      </c>
      <c r="Q71" s="328">
        <v>1</v>
      </c>
      <c r="R71" s="266">
        <v>1</v>
      </c>
      <c r="S71" s="265">
        <v>0</v>
      </c>
      <c r="T71" s="265">
        <v>1</v>
      </c>
      <c r="U71" s="266">
        <v>0</v>
      </c>
      <c r="V71" s="266">
        <v>0</v>
      </c>
      <c r="W71" s="265">
        <v>0</v>
      </c>
      <c r="X71" s="1604">
        <v>0</v>
      </c>
    </row>
    <row r="72" spans="1:24" ht="10.5" customHeight="1">
      <c r="A72" s="1594"/>
      <c r="B72" s="272" t="s">
        <v>97</v>
      </c>
      <c r="C72" s="328">
        <v>1</v>
      </c>
      <c r="D72" s="266">
        <v>0</v>
      </c>
      <c r="E72" s="265">
        <v>1</v>
      </c>
      <c r="F72" s="266">
        <v>0</v>
      </c>
      <c r="G72" s="266">
        <v>0</v>
      </c>
      <c r="H72" s="266">
        <v>1</v>
      </c>
      <c r="I72" s="351">
        <v>0</v>
      </c>
      <c r="J72" s="1048">
        <v>0</v>
      </c>
      <c r="K72" s="1062">
        <v>0</v>
      </c>
      <c r="L72" s="1056">
        <v>0</v>
      </c>
      <c r="M72" s="1056">
        <v>0</v>
      </c>
      <c r="N72" s="1062">
        <v>0</v>
      </c>
      <c r="O72" s="1056">
        <v>0</v>
      </c>
      <c r="P72" s="1056">
        <v>0</v>
      </c>
      <c r="Q72" s="2730">
        <v>0</v>
      </c>
      <c r="R72" s="2731">
        <v>0</v>
      </c>
      <c r="S72" s="2732">
        <v>0</v>
      </c>
      <c r="T72" s="2732">
        <v>0</v>
      </c>
      <c r="U72" s="2731">
        <v>0</v>
      </c>
      <c r="V72" s="2731">
        <v>0</v>
      </c>
      <c r="W72" s="2732">
        <v>0</v>
      </c>
      <c r="X72" s="2733">
        <v>0</v>
      </c>
    </row>
    <row r="73" spans="1:24" ht="10.5" customHeight="1">
      <c r="A73" s="1594"/>
      <c r="B73" s="272" t="s">
        <v>47</v>
      </c>
      <c r="C73" s="328">
        <v>0</v>
      </c>
      <c r="D73" s="266">
        <v>0</v>
      </c>
      <c r="E73" s="265">
        <v>0</v>
      </c>
      <c r="F73" s="266">
        <v>0</v>
      </c>
      <c r="G73" s="266">
        <v>0</v>
      </c>
      <c r="H73" s="266">
        <v>0</v>
      </c>
      <c r="I73" s="351">
        <v>0</v>
      </c>
      <c r="J73" s="1048">
        <v>0</v>
      </c>
      <c r="K73" s="1062">
        <v>0</v>
      </c>
      <c r="L73" s="1056">
        <v>0</v>
      </c>
      <c r="M73" s="1056">
        <v>0</v>
      </c>
      <c r="N73" s="1062">
        <v>0</v>
      </c>
      <c r="O73" s="1056">
        <v>0</v>
      </c>
      <c r="P73" s="1056">
        <v>0</v>
      </c>
      <c r="Q73" s="2730"/>
      <c r="R73" s="2731"/>
      <c r="S73" s="2732"/>
      <c r="T73" s="2732"/>
      <c r="U73" s="2731"/>
      <c r="V73" s="2731"/>
      <c r="W73" s="2732"/>
      <c r="X73" s="2733"/>
    </row>
    <row r="74" spans="1:24" ht="4.5" customHeight="1">
      <c r="A74" s="1594"/>
      <c r="B74" s="252"/>
      <c r="C74" s="332"/>
      <c r="D74" s="255"/>
      <c r="E74" s="254"/>
      <c r="F74" s="255"/>
      <c r="G74" s="255"/>
      <c r="H74" s="254"/>
      <c r="I74" s="255"/>
      <c r="J74" s="1054"/>
      <c r="K74" s="335">
        <v>0</v>
      </c>
      <c r="L74" s="1047"/>
      <c r="M74" s="1090"/>
      <c r="N74" s="335">
        <v>0</v>
      </c>
      <c r="O74" s="1047"/>
      <c r="P74" s="1090"/>
      <c r="Q74" s="269"/>
      <c r="R74" s="255"/>
      <c r="S74" s="254"/>
      <c r="T74" s="276"/>
      <c r="U74" s="269"/>
      <c r="V74" s="255"/>
      <c r="W74" s="254"/>
      <c r="X74" s="1603"/>
    </row>
    <row r="75" spans="1:25" s="107" customFormat="1" ht="10.5" customHeight="1">
      <c r="A75" s="1605" t="s">
        <v>61</v>
      </c>
      <c r="B75" s="330" t="s">
        <v>94</v>
      </c>
      <c r="C75" s="332">
        <v>88</v>
      </c>
      <c r="D75" s="269">
        <v>27</v>
      </c>
      <c r="E75" s="331">
        <v>61</v>
      </c>
      <c r="F75" s="269">
        <v>25</v>
      </c>
      <c r="G75" s="269">
        <v>31</v>
      </c>
      <c r="H75" s="331">
        <v>32</v>
      </c>
      <c r="I75" s="269">
        <v>28</v>
      </c>
      <c r="J75" s="614">
        <v>8</v>
      </c>
      <c r="K75" s="335">
        <v>37</v>
      </c>
      <c r="L75" s="335">
        <v>6</v>
      </c>
      <c r="M75" s="337">
        <v>31</v>
      </c>
      <c r="N75" s="335">
        <v>29</v>
      </c>
      <c r="O75" s="335">
        <v>5</v>
      </c>
      <c r="P75" s="337">
        <v>24</v>
      </c>
      <c r="Q75" s="269">
        <v>5</v>
      </c>
      <c r="R75" s="269">
        <v>1</v>
      </c>
      <c r="S75" s="331">
        <v>4</v>
      </c>
      <c r="T75" s="349">
        <v>1</v>
      </c>
      <c r="U75" s="269">
        <v>1</v>
      </c>
      <c r="V75" s="269">
        <v>0</v>
      </c>
      <c r="W75" s="331">
        <v>1</v>
      </c>
      <c r="X75" s="1606">
        <v>1</v>
      </c>
      <c r="Y75" s="338"/>
    </row>
    <row r="76" spans="1:24" ht="4.5" customHeight="1">
      <c r="A76" s="1594"/>
      <c r="B76" s="252"/>
      <c r="C76" s="332"/>
      <c r="D76" s="255"/>
      <c r="E76" s="254"/>
      <c r="F76" s="255"/>
      <c r="G76" s="255"/>
      <c r="H76" s="254"/>
      <c r="I76" s="255"/>
      <c r="J76" s="1054"/>
      <c r="K76" s="335"/>
      <c r="L76" s="1047"/>
      <c r="M76" s="1090"/>
      <c r="N76" s="335"/>
      <c r="O76" s="1047"/>
      <c r="P76" s="1090"/>
      <c r="Q76" s="269"/>
      <c r="R76" s="269"/>
      <c r="S76" s="331"/>
      <c r="T76" s="349"/>
      <c r="U76" s="269"/>
      <c r="V76" s="269"/>
      <c r="W76" s="331"/>
      <c r="X76" s="1606"/>
    </row>
    <row r="77" spans="1:24" ht="10.5" customHeight="1">
      <c r="A77" s="1594"/>
      <c r="B77" s="272" t="s">
        <v>95</v>
      </c>
      <c r="C77" s="328">
        <v>84</v>
      </c>
      <c r="D77" s="266">
        <v>26</v>
      </c>
      <c r="E77" s="265">
        <v>58</v>
      </c>
      <c r="F77" s="266">
        <v>25</v>
      </c>
      <c r="G77" s="266">
        <v>30</v>
      </c>
      <c r="H77" s="266">
        <v>29</v>
      </c>
      <c r="I77" s="351">
        <v>27</v>
      </c>
      <c r="J77" s="1048">
        <v>6</v>
      </c>
      <c r="K77" s="1062">
        <v>33</v>
      </c>
      <c r="L77" s="1056">
        <v>4</v>
      </c>
      <c r="M77" s="1056">
        <v>29</v>
      </c>
      <c r="N77" s="1062">
        <v>25</v>
      </c>
      <c r="O77" s="1056">
        <v>3</v>
      </c>
      <c r="P77" s="1056">
        <v>22</v>
      </c>
      <c r="Q77" s="328">
        <v>5</v>
      </c>
      <c r="R77" s="266">
        <v>1</v>
      </c>
      <c r="S77" s="265">
        <v>4</v>
      </c>
      <c r="T77" s="265">
        <v>1</v>
      </c>
      <c r="U77" s="266">
        <v>1</v>
      </c>
      <c r="V77" s="266">
        <v>0</v>
      </c>
      <c r="W77" s="265">
        <v>1</v>
      </c>
      <c r="X77" s="1604">
        <v>1</v>
      </c>
    </row>
    <row r="78" spans="1:24" ht="10.5" customHeight="1">
      <c r="A78" s="1594"/>
      <c r="B78" s="272" t="s">
        <v>96</v>
      </c>
      <c r="C78" s="328">
        <v>3</v>
      </c>
      <c r="D78" s="266">
        <v>1</v>
      </c>
      <c r="E78" s="265">
        <v>2</v>
      </c>
      <c r="F78" s="266">
        <v>0</v>
      </c>
      <c r="G78" s="266">
        <v>0</v>
      </c>
      <c r="H78" s="266">
        <v>3</v>
      </c>
      <c r="I78" s="351">
        <v>1</v>
      </c>
      <c r="J78" s="1048">
        <v>2</v>
      </c>
      <c r="K78" s="1062">
        <v>4</v>
      </c>
      <c r="L78" s="1056">
        <v>2</v>
      </c>
      <c r="M78" s="1056">
        <v>2</v>
      </c>
      <c r="N78" s="1062">
        <v>4</v>
      </c>
      <c r="O78" s="1056">
        <v>2</v>
      </c>
      <c r="P78" s="1056">
        <v>2</v>
      </c>
      <c r="Q78" s="328">
        <v>0</v>
      </c>
      <c r="R78" s="266">
        <v>0</v>
      </c>
      <c r="S78" s="265">
        <v>0</v>
      </c>
      <c r="T78" s="265">
        <v>0</v>
      </c>
      <c r="U78" s="266">
        <v>0</v>
      </c>
      <c r="V78" s="266">
        <v>0</v>
      </c>
      <c r="W78" s="265">
        <v>0</v>
      </c>
      <c r="X78" s="1604">
        <v>0</v>
      </c>
    </row>
    <row r="79" spans="1:24" ht="10.5" customHeight="1">
      <c r="A79" s="1594"/>
      <c r="B79" s="272" t="s">
        <v>97</v>
      </c>
      <c r="C79" s="328">
        <v>0</v>
      </c>
      <c r="D79" s="266">
        <v>0</v>
      </c>
      <c r="E79" s="265">
        <v>0</v>
      </c>
      <c r="F79" s="266">
        <v>0</v>
      </c>
      <c r="G79" s="266">
        <v>0</v>
      </c>
      <c r="H79" s="266">
        <v>0</v>
      </c>
      <c r="I79" s="351">
        <v>0</v>
      </c>
      <c r="J79" s="1048">
        <v>0</v>
      </c>
      <c r="K79" s="1062">
        <v>0</v>
      </c>
      <c r="L79" s="1056">
        <v>0</v>
      </c>
      <c r="M79" s="1056">
        <v>0</v>
      </c>
      <c r="N79" s="1062">
        <v>0</v>
      </c>
      <c r="O79" s="1056">
        <v>0</v>
      </c>
      <c r="P79" s="1056">
        <v>0</v>
      </c>
      <c r="Q79" s="2730">
        <v>0</v>
      </c>
      <c r="R79" s="2731">
        <v>0</v>
      </c>
      <c r="S79" s="2732">
        <v>0</v>
      </c>
      <c r="T79" s="2732">
        <v>0</v>
      </c>
      <c r="U79" s="2731">
        <v>0</v>
      </c>
      <c r="V79" s="2731">
        <v>0</v>
      </c>
      <c r="W79" s="2732">
        <v>0</v>
      </c>
      <c r="X79" s="2733">
        <v>0</v>
      </c>
    </row>
    <row r="80" spans="1:24" ht="10.5" customHeight="1">
      <c r="A80" s="1594"/>
      <c r="B80" s="272" t="s">
        <v>47</v>
      </c>
      <c r="C80" s="328">
        <v>1</v>
      </c>
      <c r="D80" s="266">
        <v>0</v>
      </c>
      <c r="E80" s="265">
        <v>1</v>
      </c>
      <c r="F80" s="266">
        <v>0</v>
      </c>
      <c r="G80" s="266">
        <v>1</v>
      </c>
      <c r="H80" s="266">
        <v>0</v>
      </c>
      <c r="I80" s="351">
        <v>0</v>
      </c>
      <c r="J80" s="1048">
        <v>0</v>
      </c>
      <c r="K80" s="1062">
        <v>0</v>
      </c>
      <c r="L80" s="1056">
        <v>0</v>
      </c>
      <c r="M80" s="1056">
        <v>0</v>
      </c>
      <c r="N80" s="1062">
        <v>0</v>
      </c>
      <c r="O80" s="1056">
        <v>0</v>
      </c>
      <c r="P80" s="1056">
        <v>0</v>
      </c>
      <c r="Q80" s="2730"/>
      <c r="R80" s="2731"/>
      <c r="S80" s="2732"/>
      <c r="T80" s="2732"/>
      <c r="U80" s="2731"/>
      <c r="V80" s="2731"/>
      <c r="W80" s="2732"/>
      <c r="X80" s="2733"/>
    </row>
    <row r="81" spans="1:24" ht="4.5" customHeight="1">
      <c r="A81" s="1594"/>
      <c r="B81" s="252"/>
      <c r="C81" s="327"/>
      <c r="D81" s="255"/>
      <c r="E81" s="254"/>
      <c r="F81" s="255"/>
      <c r="G81" s="255"/>
      <c r="H81" s="254"/>
      <c r="I81" s="255"/>
      <c r="J81" s="1054"/>
      <c r="K81" s="1047"/>
      <c r="L81" s="1047"/>
      <c r="M81" s="1090"/>
      <c r="N81" s="1047"/>
      <c r="O81" s="1047"/>
      <c r="P81" s="1090"/>
      <c r="Q81" s="1047"/>
      <c r="R81" s="1047"/>
      <c r="S81" s="1090"/>
      <c r="T81" s="1054"/>
      <c r="U81" s="1047"/>
      <c r="V81" s="1047"/>
      <c r="W81" s="1090"/>
      <c r="X81" s="1615"/>
    </row>
    <row r="82" spans="1:25" s="107" customFormat="1" ht="10.5" customHeight="1">
      <c r="A82" s="1605" t="s">
        <v>62</v>
      </c>
      <c r="B82" s="330" t="s">
        <v>94</v>
      </c>
      <c r="C82" s="332">
        <v>260</v>
      </c>
      <c r="D82" s="269">
        <v>59</v>
      </c>
      <c r="E82" s="331">
        <v>201</v>
      </c>
      <c r="F82" s="269">
        <v>38</v>
      </c>
      <c r="G82" s="269">
        <v>111</v>
      </c>
      <c r="H82" s="331">
        <v>111</v>
      </c>
      <c r="I82" s="269">
        <v>112</v>
      </c>
      <c r="J82" s="614">
        <v>35</v>
      </c>
      <c r="K82" s="335">
        <v>153</v>
      </c>
      <c r="L82" s="335">
        <v>36</v>
      </c>
      <c r="M82" s="337">
        <v>117</v>
      </c>
      <c r="N82" s="335">
        <v>119</v>
      </c>
      <c r="O82" s="335">
        <v>27</v>
      </c>
      <c r="P82" s="337">
        <v>92</v>
      </c>
      <c r="Q82" s="335">
        <v>22</v>
      </c>
      <c r="R82" s="335">
        <v>9</v>
      </c>
      <c r="S82" s="337">
        <v>13</v>
      </c>
      <c r="T82" s="614">
        <v>12</v>
      </c>
      <c r="U82" s="335">
        <v>2</v>
      </c>
      <c r="V82" s="335">
        <v>2</v>
      </c>
      <c r="W82" s="337">
        <v>0</v>
      </c>
      <c r="X82" s="1608">
        <v>2</v>
      </c>
      <c r="Y82" s="338"/>
    </row>
    <row r="83" spans="1:24" ht="4.5" customHeight="1">
      <c r="A83" s="1594"/>
      <c r="B83" s="252"/>
      <c r="C83" s="332"/>
      <c r="D83" s="255"/>
      <c r="E83" s="254"/>
      <c r="F83" s="255"/>
      <c r="G83" s="255"/>
      <c r="H83" s="254"/>
      <c r="I83" s="255"/>
      <c r="J83" s="1054"/>
      <c r="K83" s="335"/>
      <c r="L83" s="1047"/>
      <c r="M83" s="1090"/>
      <c r="N83" s="335"/>
      <c r="O83" s="1047"/>
      <c r="P83" s="1090"/>
      <c r="Q83" s="269"/>
      <c r="R83" s="269"/>
      <c r="S83" s="331"/>
      <c r="T83" s="349"/>
      <c r="U83" s="269"/>
      <c r="V83" s="269"/>
      <c r="W83" s="331"/>
      <c r="X83" s="1606"/>
    </row>
    <row r="84" spans="1:24" ht="10.5" customHeight="1">
      <c r="A84" s="1594"/>
      <c r="B84" s="272" t="s">
        <v>95</v>
      </c>
      <c r="C84" s="328">
        <v>131</v>
      </c>
      <c r="D84" s="266">
        <v>20</v>
      </c>
      <c r="E84" s="265">
        <v>111</v>
      </c>
      <c r="F84" s="266">
        <v>23</v>
      </c>
      <c r="G84" s="266">
        <v>53</v>
      </c>
      <c r="H84" s="266">
        <v>55</v>
      </c>
      <c r="I84" s="351">
        <v>59</v>
      </c>
      <c r="J84" s="1048">
        <v>17</v>
      </c>
      <c r="K84" s="1062">
        <v>80</v>
      </c>
      <c r="L84" s="1056">
        <v>15</v>
      </c>
      <c r="M84" s="1056">
        <v>65</v>
      </c>
      <c r="N84" s="1062">
        <v>57</v>
      </c>
      <c r="O84" s="1056">
        <v>8</v>
      </c>
      <c r="P84" s="1056">
        <v>49</v>
      </c>
      <c r="Q84" s="328">
        <v>10</v>
      </c>
      <c r="R84" s="266">
        <v>6</v>
      </c>
      <c r="S84" s="265">
        <v>4</v>
      </c>
      <c r="T84" s="265">
        <v>7</v>
      </c>
      <c r="U84" s="266">
        <v>1</v>
      </c>
      <c r="V84" s="266">
        <v>1</v>
      </c>
      <c r="W84" s="265">
        <v>0</v>
      </c>
      <c r="X84" s="1604">
        <v>1</v>
      </c>
    </row>
    <row r="85" spans="1:24" ht="10.5" customHeight="1">
      <c r="A85" s="1594"/>
      <c r="B85" s="272" t="s">
        <v>96</v>
      </c>
      <c r="C85" s="328">
        <v>110</v>
      </c>
      <c r="D85" s="266">
        <v>33</v>
      </c>
      <c r="E85" s="265">
        <v>77</v>
      </c>
      <c r="F85" s="266">
        <v>10</v>
      </c>
      <c r="G85" s="266">
        <v>50</v>
      </c>
      <c r="H85" s="266">
        <v>50</v>
      </c>
      <c r="I85" s="351">
        <v>46</v>
      </c>
      <c r="J85" s="1048">
        <v>15</v>
      </c>
      <c r="K85" s="1062">
        <v>66</v>
      </c>
      <c r="L85" s="1056">
        <v>20</v>
      </c>
      <c r="M85" s="1056">
        <v>46</v>
      </c>
      <c r="N85" s="1062">
        <v>57</v>
      </c>
      <c r="O85" s="1056">
        <v>18</v>
      </c>
      <c r="P85" s="1056">
        <v>39</v>
      </c>
      <c r="Q85" s="328">
        <v>12</v>
      </c>
      <c r="R85" s="266">
        <v>3</v>
      </c>
      <c r="S85" s="265">
        <v>9</v>
      </c>
      <c r="T85" s="265">
        <v>5</v>
      </c>
      <c r="U85" s="266">
        <v>1</v>
      </c>
      <c r="V85" s="266">
        <v>1</v>
      </c>
      <c r="W85" s="265">
        <v>0</v>
      </c>
      <c r="X85" s="1604">
        <v>1</v>
      </c>
    </row>
    <row r="86" spans="1:24" ht="10.5" customHeight="1">
      <c r="A86" s="1594"/>
      <c r="B86" s="272" t="s">
        <v>97</v>
      </c>
      <c r="C86" s="328">
        <v>15</v>
      </c>
      <c r="D86" s="266">
        <v>3</v>
      </c>
      <c r="E86" s="265">
        <v>12</v>
      </c>
      <c r="F86" s="266">
        <v>4</v>
      </c>
      <c r="G86" s="266">
        <v>7</v>
      </c>
      <c r="H86" s="266">
        <v>4</v>
      </c>
      <c r="I86" s="351">
        <v>5</v>
      </c>
      <c r="J86" s="1048">
        <v>1</v>
      </c>
      <c r="K86" s="1062">
        <v>6</v>
      </c>
      <c r="L86" s="1056">
        <v>1</v>
      </c>
      <c r="M86" s="1056">
        <v>5</v>
      </c>
      <c r="N86" s="1062">
        <v>4</v>
      </c>
      <c r="O86" s="1056">
        <v>1</v>
      </c>
      <c r="P86" s="1056">
        <v>3</v>
      </c>
      <c r="Q86" s="2730">
        <v>0</v>
      </c>
      <c r="R86" s="2731">
        <v>0</v>
      </c>
      <c r="S86" s="2732">
        <v>0</v>
      </c>
      <c r="T86" s="2732">
        <v>0</v>
      </c>
      <c r="U86" s="2731">
        <v>0</v>
      </c>
      <c r="V86" s="2731">
        <v>0</v>
      </c>
      <c r="W86" s="2732">
        <v>0</v>
      </c>
      <c r="X86" s="2733">
        <v>0</v>
      </c>
    </row>
    <row r="87" spans="1:24" ht="10.5" customHeight="1">
      <c r="A87" s="1594"/>
      <c r="B87" s="272" t="s">
        <v>47</v>
      </c>
      <c r="C87" s="328">
        <v>4</v>
      </c>
      <c r="D87" s="266">
        <v>3</v>
      </c>
      <c r="E87" s="265">
        <v>1</v>
      </c>
      <c r="F87" s="266">
        <v>1</v>
      </c>
      <c r="G87" s="266">
        <v>1</v>
      </c>
      <c r="H87" s="266">
        <v>2</v>
      </c>
      <c r="I87" s="351">
        <v>2</v>
      </c>
      <c r="J87" s="1048">
        <v>2</v>
      </c>
      <c r="K87" s="1062">
        <v>1</v>
      </c>
      <c r="L87" s="1056">
        <v>0</v>
      </c>
      <c r="M87" s="1056">
        <v>1</v>
      </c>
      <c r="N87" s="1062">
        <v>1</v>
      </c>
      <c r="O87" s="1056">
        <v>0</v>
      </c>
      <c r="P87" s="1056">
        <v>1</v>
      </c>
      <c r="Q87" s="2730"/>
      <c r="R87" s="2731"/>
      <c r="S87" s="2732"/>
      <c r="T87" s="2732"/>
      <c r="U87" s="2731"/>
      <c r="V87" s="2731"/>
      <c r="W87" s="2732"/>
      <c r="X87" s="2733"/>
    </row>
    <row r="88" spans="1:24" ht="4.5" customHeight="1">
      <c r="A88" s="1594"/>
      <c r="B88" s="252"/>
      <c r="C88" s="327"/>
      <c r="D88" s="255"/>
      <c r="E88" s="254"/>
      <c r="F88" s="255"/>
      <c r="G88" s="255"/>
      <c r="H88" s="254"/>
      <c r="I88" s="255"/>
      <c r="J88" s="1054"/>
      <c r="K88" s="1047"/>
      <c r="L88" s="1047"/>
      <c r="M88" s="1090"/>
      <c r="N88" s="1047"/>
      <c r="O88" s="1047"/>
      <c r="P88" s="1090"/>
      <c r="Q88" s="255"/>
      <c r="R88" s="255"/>
      <c r="S88" s="254"/>
      <c r="T88" s="276"/>
      <c r="U88" s="255"/>
      <c r="V88" s="255"/>
      <c r="W88" s="254"/>
      <c r="X88" s="1603"/>
    </row>
    <row r="89" spans="1:25" s="107" customFormat="1" ht="10.5" customHeight="1">
      <c r="A89" s="1605" t="s">
        <v>63</v>
      </c>
      <c r="B89" s="330" t="s">
        <v>94</v>
      </c>
      <c r="C89" s="332">
        <v>451</v>
      </c>
      <c r="D89" s="269">
        <v>89</v>
      </c>
      <c r="E89" s="331">
        <v>362</v>
      </c>
      <c r="F89" s="269">
        <v>133</v>
      </c>
      <c r="G89" s="269">
        <v>165</v>
      </c>
      <c r="H89" s="331">
        <v>153</v>
      </c>
      <c r="I89" s="260">
        <v>174</v>
      </c>
      <c r="J89" s="611">
        <v>64</v>
      </c>
      <c r="K89" s="336">
        <v>182</v>
      </c>
      <c r="L89" s="336">
        <v>33</v>
      </c>
      <c r="M89" s="1043">
        <v>149</v>
      </c>
      <c r="N89" s="336">
        <v>145</v>
      </c>
      <c r="O89" s="336">
        <v>25</v>
      </c>
      <c r="P89" s="1043">
        <v>120</v>
      </c>
      <c r="Q89" s="260">
        <v>31</v>
      </c>
      <c r="R89" s="260">
        <v>15</v>
      </c>
      <c r="S89" s="356">
        <v>16</v>
      </c>
      <c r="T89" s="348">
        <v>27</v>
      </c>
      <c r="U89" s="260">
        <v>3</v>
      </c>
      <c r="V89" s="260">
        <v>2</v>
      </c>
      <c r="W89" s="356">
        <v>1</v>
      </c>
      <c r="X89" s="1616">
        <v>3</v>
      </c>
      <c r="Y89" s="338"/>
    </row>
    <row r="90" spans="1:24" ht="4.5" customHeight="1">
      <c r="A90" s="1594"/>
      <c r="B90" s="252"/>
      <c r="C90" s="327"/>
      <c r="D90" s="255"/>
      <c r="E90" s="254"/>
      <c r="F90" s="255"/>
      <c r="G90" s="255"/>
      <c r="H90" s="254"/>
      <c r="I90" s="255"/>
      <c r="J90" s="1054"/>
      <c r="K90" s="1047"/>
      <c r="L90" s="1047"/>
      <c r="M90" s="1090"/>
      <c r="N90" s="1047"/>
      <c r="O90" s="1047"/>
      <c r="P90" s="1090"/>
      <c r="Q90" s="255"/>
      <c r="R90" s="255"/>
      <c r="S90" s="254"/>
      <c r="T90" s="276"/>
      <c r="U90" s="255"/>
      <c r="V90" s="255"/>
      <c r="W90" s="254"/>
      <c r="X90" s="1603"/>
    </row>
    <row r="91" spans="1:24" ht="10.5" customHeight="1">
      <c r="A91" s="1594"/>
      <c r="B91" s="272" t="s">
        <v>95</v>
      </c>
      <c r="C91" s="328">
        <v>153</v>
      </c>
      <c r="D91" s="266">
        <v>21</v>
      </c>
      <c r="E91" s="265">
        <v>132</v>
      </c>
      <c r="F91" s="266">
        <v>50</v>
      </c>
      <c r="G91" s="266">
        <v>60</v>
      </c>
      <c r="H91" s="266">
        <v>43</v>
      </c>
      <c r="I91" s="351">
        <v>58</v>
      </c>
      <c r="J91" s="1048">
        <v>20</v>
      </c>
      <c r="K91" s="1062">
        <v>60</v>
      </c>
      <c r="L91" s="1056">
        <v>1</v>
      </c>
      <c r="M91" s="1056">
        <v>59</v>
      </c>
      <c r="N91" s="1062">
        <v>46</v>
      </c>
      <c r="O91" s="1056">
        <v>1</v>
      </c>
      <c r="P91" s="1056">
        <v>45</v>
      </c>
      <c r="Q91" s="328">
        <v>14</v>
      </c>
      <c r="R91" s="266">
        <v>8</v>
      </c>
      <c r="S91" s="265">
        <v>6</v>
      </c>
      <c r="T91" s="265">
        <v>10</v>
      </c>
      <c r="U91" s="266">
        <v>2</v>
      </c>
      <c r="V91" s="266">
        <v>2</v>
      </c>
      <c r="W91" s="265">
        <v>0</v>
      </c>
      <c r="X91" s="1604">
        <v>2</v>
      </c>
    </row>
    <row r="92" spans="1:24" ht="10.5" customHeight="1">
      <c r="A92" s="1594"/>
      <c r="B92" s="272" t="s">
        <v>96</v>
      </c>
      <c r="C92" s="328">
        <v>250</v>
      </c>
      <c r="D92" s="266">
        <v>56</v>
      </c>
      <c r="E92" s="265">
        <v>194</v>
      </c>
      <c r="F92" s="266">
        <v>67</v>
      </c>
      <c r="G92" s="266">
        <v>92</v>
      </c>
      <c r="H92" s="266">
        <v>91</v>
      </c>
      <c r="I92" s="351">
        <v>97</v>
      </c>
      <c r="J92" s="1048">
        <v>35</v>
      </c>
      <c r="K92" s="1062">
        <v>107</v>
      </c>
      <c r="L92" s="1056">
        <v>28</v>
      </c>
      <c r="M92" s="1056">
        <v>79</v>
      </c>
      <c r="N92" s="1062">
        <v>86</v>
      </c>
      <c r="O92" s="1056">
        <v>20</v>
      </c>
      <c r="P92" s="1056">
        <v>66</v>
      </c>
      <c r="Q92" s="328">
        <v>17</v>
      </c>
      <c r="R92" s="266">
        <v>7</v>
      </c>
      <c r="S92" s="265">
        <v>10</v>
      </c>
      <c r="T92" s="265">
        <v>17</v>
      </c>
      <c r="U92" s="266">
        <v>1</v>
      </c>
      <c r="V92" s="266">
        <v>0</v>
      </c>
      <c r="W92" s="265">
        <v>1</v>
      </c>
      <c r="X92" s="1604">
        <v>1</v>
      </c>
    </row>
    <row r="93" spans="1:24" ht="10.5" customHeight="1">
      <c r="A93" s="1594"/>
      <c r="B93" s="272" t="s">
        <v>97</v>
      </c>
      <c r="C93" s="328">
        <v>43</v>
      </c>
      <c r="D93" s="266">
        <v>10</v>
      </c>
      <c r="E93" s="265">
        <v>33</v>
      </c>
      <c r="F93" s="266">
        <v>14</v>
      </c>
      <c r="G93" s="266">
        <v>13</v>
      </c>
      <c r="H93" s="266">
        <v>16</v>
      </c>
      <c r="I93" s="351">
        <v>17</v>
      </c>
      <c r="J93" s="1048">
        <v>8</v>
      </c>
      <c r="K93" s="1062">
        <v>12</v>
      </c>
      <c r="L93" s="1056">
        <v>3</v>
      </c>
      <c r="M93" s="1056">
        <v>9</v>
      </c>
      <c r="N93" s="1062">
        <v>10</v>
      </c>
      <c r="O93" s="1056">
        <v>3</v>
      </c>
      <c r="P93" s="1056">
        <v>7</v>
      </c>
      <c r="Q93" s="2730">
        <v>0</v>
      </c>
      <c r="R93" s="2731">
        <v>0</v>
      </c>
      <c r="S93" s="2732">
        <v>0</v>
      </c>
      <c r="T93" s="2732">
        <v>0</v>
      </c>
      <c r="U93" s="2731">
        <v>0</v>
      </c>
      <c r="V93" s="2731">
        <v>0</v>
      </c>
      <c r="W93" s="2732">
        <v>0</v>
      </c>
      <c r="X93" s="2733">
        <v>0</v>
      </c>
    </row>
    <row r="94" spans="1:24" ht="10.5" customHeight="1">
      <c r="A94" s="1594"/>
      <c r="B94" s="272" t="s">
        <v>47</v>
      </c>
      <c r="C94" s="328">
        <v>5</v>
      </c>
      <c r="D94" s="266">
        <v>2</v>
      </c>
      <c r="E94" s="265">
        <v>3</v>
      </c>
      <c r="F94" s="266">
        <v>2</v>
      </c>
      <c r="G94" s="266">
        <v>0</v>
      </c>
      <c r="H94" s="266">
        <v>3</v>
      </c>
      <c r="I94" s="351">
        <v>2</v>
      </c>
      <c r="J94" s="1048">
        <v>1</v>
      </c>
      <c r="K94" s="1062">
        <v>3</v>
      </c>
      <c r="L94" s="1056">
        <v>1</v>
      </c>
      <c r="M94" s="1056">
        <v>2</v>
      </c>
      <c r="N94" s="1062">
        <v>3</v>
      </c>
      <c r="O94" s="1056">
        <v>1</v>
      </c>
      <c r="P94" s="1056">
        <v>2</v>
      </c>
      <c r="Q94" s="2730"/>
      <c r="R94" s="2731"/>
      <c r="S94" s="2732"/>
      <c r="T94" s="2732"/>
      <c r="U94" s="2731"/>
      <c r="V94" s="2731"/>
      <c r="W94" s="2732"/>
      <c r="X94" s="2733"/>
    </row>
    <row r="95" spans="1:24" ht="4.5" customHeight="1" thickBot="1">
      <c r="A95" s="1617"/>
      <c r="B95" s="1618"/>
      <c r="C95" s="1619"/>
      <c r="D95" s="1620"/>
      <c r="E95" s="1621"/>
      <c r="F95" s="1620"/>
      <c r="G95" s="1620"/>
      <c r="H95" s="1621"/>
      <c r="I95" s="1620"/>
      <c r="J95" s="1918"/>
      <c r="K95" s="1626"/>
      <c r="L95" s="1623"/>
      <c r="M95" s="1625"/>
      <c r="N95" s="1626"/>
      <c r="O95" s="1623"/>
      <c r="P95" s="1625"/>
      <c r="Q95" s="1627"/>
      <c r="R95" s="1620"/>
      <c r="S95" s="1620"/>
      <c r="T95" s="1622"/>
      <c r="U95" s="1627"/>
      <c r="V95" s="1620"/>
      <c r="W95" s="1620"/>
      <c r="X95" s="1917"/>
    </row>
    <row r="96" spans="1:24" ht="10.5" customHeight="1">
      <c r="A96" s="1929"/>
      <c r="B96" s="1930"/>
      <c r="C96" s="1931"/>
      <c r="D96" s="1931"/>
      <c r="E96" s="1932"/>
      <c r="F96" s="1931"/>
      <c r="G96" s="1931"/>
      <c r="H96" s="1931"/>
      <c r="I96" s="1931"/>
      <c r="J96" s="1933"/>
      <c r="K96" s="1933"/>
      <c r="L96" s="1933"/>
      <c r="M96" s="1934"/>
      <c r="N96" s="1933"/>
      <c r="O96" s="1933"/>
      <c r="P96" s="1934"/>
      <c r="Q96" s="1931"/>
      <c r="R96" s="1931"/>
      <c r="S96" s="1932"/>
      <c r="T96" s="1931"/>
      <c r="U96" s="1931"/>
      <c r="V96" s="1931"/>
      <c r="W96" s="1932"/>
      <c r="X96" s="1931"/>
    </row>
    <row r="97" spans="1:24" ht="10.5" customHeight="1">
      <c r="A97" s="2713" t="s">
        <v>222</v>
      </c>
      <c r="B97" s="2713"/>
      <c r="C97" s="2713"/>
      <c r="D97" s="2713"/>
      <c r="E97" s="2713"/>
      <c r="F97" s="2713"/>
      <c r="G97" s="2713"/>
      <c r="H97" s="2713"/>
      <c r="I97" s="2713"/>
      <c r="J97" s="2713"/>
      <c r="K97" s="2713"/>
      <c r="L97" s="2713"/>
      <c r="M97" s="2713"/>
      <c r="N97" s="2713"/>
      <c r="O97" s="2713"/>
      <c r="P97" s="2713"/>
      <c r="Q97" s="2713"/>
      <c r="R97" s="2713"/>
      <c r="S97" s="2713"/>
      <c r="T97" s="2713"/>
      <c r="U97" s="2713"/>
      <c r="V97" s="2713"/>
      <c r="W97" s="2713"/>
      <c r="X97" s="2713"/>
    </row>
    <row r="98" spans="1:24" ht="10.5" customHeight="1">
      <c r="A98" s="353" t="str">
        <f>A51</f>
        <v>noch: 7. Pferdewirt/-in</v>
      </c>
      <c r="B98" s="353"/>
      <c r="C98" s="353"/>
      <c r="D98" s="273"/>
      <c r="E98" s="273"/>
      <c r="F98" s="273"/>
      <c r="G98" s="273"/>
      <c r="H98" s="273"/>
      <c r="I98" s="273"/>
      <c r="J98" s="1049"/>
      <c r="K98" s="1049"/>
      <c r="L98" s="1049"/>
      <c r="M98" s="1049"/>
      <c r="N98" s="1049"/>
      <c r="O98" s="1049"/>
      <c r="P98" s="1049"/>
      <c r="Q98" s="273"/>
      <c r="R98" s="273"/>
      <c r="S98" s="273"/>
      <c r="T98" s="273"/>
      <c r="U98" s="273"/>
      <c r="V98" s="273"/>
      <c r="W98" s="273"/>
      <c r="X98" s="20" t="str">
        <f>'A. Ausbildungsverh. Landwirt'!$W$3</f>
        <v>Mai 2007</v>
      </c>
    </row>
    <row r="99" spans="1:24" ht="10.5" customHeight="1" thickBot="1">
      <c r="A99" s="1919"/>
      <c r="B99" s="1919"/>
      <c r="C99" s="1920"/>
      <c r="D99" s="1920"/>
      <c r="E99" s="1920"/>
      <c r="F99" s="1920"/>
      <c r="G99" s="1920"/>
      <c r="H99" s="1920"/>
      <c r="I99" s="1920"/>
      <c r="J99" s="1921"/>
      <c r="K99" s="1921"/>
      <c r="L99" s="1921"/>
      <c r="M99" s="1921"/>
      <c r="N99" s="1921"/>
      <c r="O99" s="1921"/>
      <c r="P99" s="1921"/>
      <c r="Q99" s="1920"/>
      <c r="R99" s="1920"/>
      <c r="S99" s="1920"/>
      <c r="T99" s="1920"/>
      <c r="U99" s="1920"/>
      <c r="V99" s="1920"/>
      <c r="W99" s="1920"/>
      <c r="X99" s="1920"/>
    </row>
    <row r="100" spans="1:24" ht="15" customHeight="1">
      <c r="A100" s="1585"/>
      <c r="B100" s="1586"/>
      <c r="C100" s="2671" t="str">
        <f>'A. Ausbildungsverh. Landwirt'!$B$8</f>
        <v>Auszubildende am 31.12.2006</v>
      </c>
      <c r="D100" s="2672"/>
      <c r="E100" s="2672"/>
      <c r="F100" s="2672"/>
      <c r="G100" s="2672"/>
      <c r="H100" s="2673"/>
      <c r="I100" s="1628" t="str">
        <f>I6</f>
        <v>Neu abge-</v>
      </c>
      <c r="J100" s="1926" t="str">
        <f>J6</f>
        <v>Vorzeitig</v>
      </c>
      <c r="K100" s="2714" t="str">
        <f>K53</f>
        <v>Teilnehmer an Abschlussprüfungen </v>
      </c>
      <c r="L100" s="2715"/>
      <c r="M100" s="2715"/>
      <c r="N100" s="2715"/>
      <c r="O100" s="2715"/>
      <c r="P100" s="2716"/>
      <c r="Q100" s="1633" t="s">
        <v>284</v>
      </c>
      <c r="R100" s="1634"/>
      <c r="S100" s="1634"/>
      <c r="T100" s="1634"/>
      <c r="U100" s="1634"/>
      <c r="V100" s="1634"/>
      <c r="W100" s="1634"/>
      <c r="X100" s="1635"/>
    </row>
    <row r="101" spans="1:24" ht="10.5" customHeight="1">
      <c r="A101" s="1594"/>
      <c r="B101" s="253"/>
      <c r="C101" s="255"/>
      <c r="D101" s="276"/>
      <c r="E101" s="255"/>
      <c r="F101" s="327"/>
      <c r="G101" s="255"/>
      <c r="H101" s="255"/>
      <c r="I101" s="258" t="s">
        <v>5</v>
      </c>
      <c r="J101" s="1050" t="s">
        <v>6</v>
      </c>
      <c r="K101" s="1047"/>
      <c r="L101" s="1054"/>
      <c r="M101" s="336"/>
      <c r="N101" s="1922" t="s">
        <v>3</v>
      </c>
      <c r="O101" s="1049"/>
      <c r="P101" s="1923"/>
      <c r="Q101" s="255"/>
      <c r="R101" s="276"/>
      <c r="S101" s="260"/>
      <c r="T101" s="276"/>
      <c r="U101" s="1924" t="s">
        <v>4</v>
      </c>
      <c r="V101" s="1925"/>
      <c r="W101" s="1925"/>
      <c r="X101" s="1609"/>
    </row>
    <row r="102" spans="1:24" ht="10.5" customHeight="1">
      <c r="A102" s="1594"/>
      <c r="B102" s="264" t="s">
        <v>12</v>
      </c>
      <c r="C102" s="266"/>
      <c r="D102" s="351"/>
      <c r="E102" s="266"/>
      <c r="F102" s="267" t="s">
        <v>99</v>
      </c>
      <c r="G102" s="268"/>
      <c r="H102" s="268"/>
      <c r="I102" s="258" t="s">
        <v>12</v>
      </c>
      <c r="J102" s="1050" t="s">
        <v>12</v>
      </c>
      <c r="K102" s="1056"/>
      <c r="L102" s="1048"/>
      <c r="M102" s="335"/>
      <c r="N102" s="1097" t="s">
        <v>77</v>
      </c>
      <c r="O102" s="1098"/>
      <c r="P102" s="1099"/>
      <c r="Q102" s="266"/>
      <c r="R102" s="351"/>
      <c r="S102" s="269"/>
      <c r="T102" s="258" t="s">
        <v>8</v>
      </c>
      <c r="U102" s="270" t="s">
        <v>9</v>
      </c>
      <c r="V102" s="271"/>
      <c r="W102" s="271"/>
      <c r="X102" s="1611"/>
    </row>
    <row r="103" spans="1:24" ht="10.5" customHeight="1">
      <c r="A103" s="1597" t="s">
        <v>53</v>
      </c>
      <c r="B103" s="264" t="s">
        <v>76</v>
      </c>
      <c r="C103" s="255"/>
      <c r="D103" s="617"/>
      <c r="E103" s="273"/>
      <c r="F103" s="274" t="s">
        <v>100</v>
      </c>
      <c r="G103" s="275"/>
      <c r="H103" s="275"/>
      <c r="I103" s="258" t="s">
        <v>24</v>
      </c>
      <c r="J103" s="1051" t="s">
        <v>24</v>
      </c>
      <c r="K103" s="1059"/>
      <c r="L103" s="1054"/>
      <c r="M103" s="336"/>
      <c r="N103" s="1054"/>
      <c r="O103" s="1090"/>
      <c r="P103" s="1090"/>
      <c r="Q103" s="344"/>
      <c r="R103" s="345"/>
      <c r="S103" s="278"/>
      <c r="T103" s="258" t="s">
        <v>13</v>
      </c>
      <c r="U103" s="258"/>
      <c r="V103" s="259"/>
      <c r="W103" s="279"/>
      <c r="X103" s="1612" t="s">
        <v>8</v>
      </c>
    </row>
    <row r="104" spans="1:24" ht="10.5" customHeight="1">
      <c r="A104" s="1594"/>
      <c r="B104" s="264" t="s">
        <v>78</v>
      </c>
      <c r="C104" s="280" t="s">
        <v>23</v>
      </c>
      <c r="D104" s="258" t="s">
        <v>21</v>
      </c>
      <c r="E104" s="259" t="s">
        <v>22</v>
      </c>
      <c r="F104" s="281"/>
      <c r="G104" s="282"/>
      <c r="H104" s="282"/>
      <c r="I104" s="258" t="s">
        <v>39</v>
      </c>
      <c r="J104" s="1050" t="s">
        <v>39</v>
      </c>
      <c r="K104" s="1100" t="s">
        <v>23</v>
      </c>
      <c r="L104" s="1101" t="s">
        <v>21</v>
      </c>
      <c r="M104" s="1050" t="s">
        <v>22</v>
      </c>
      <c r="N104" s="1102" t="s">
        <v>23</v>
      </c>
      <c r="O104" s="1101" t="s">
        <v>21</v>
      </c>
      <c r="P104" s="1050" t="s">
        <v>22</v>
      </c>
      <c r="Q104" s="280" t="s">
        <v>23</v>
      </c>
      <c r="R104" s="258" t="s">
        <v>21</v>
      </c>
      <c r="S104" s="259" t="s">
        <v>22</v>
      </c>
      <c r="T104" s="258" t="s">
        <v>25</v>
      </c>
      <c r="U104" s="279" t="s">
        <v>23</v>
      </c>
      <c r="V104" s="258" t="s">
        <v>21</v>
      </c>
      <c r="W104" s="259" t="s">
        <v>22</v>
      </c>
      <c r="X104" s="1612" t="s">
        <v>13</v>
      </c>
    </row>
    <row r="105" spans="1:24" ht="10.5" customHeight="1">
      <c r="A105" s="1594"/>
      <c r="B105" s="253"/>
      <c r="C105" s="280" t="s">
        <v>35</v>
      </c>
      <c r="D105" s="258" t="s">
        <v>34</v>
      </c>
      <c r="E105" s="259" t="s">
        <v>34</v>
      </c>
      <c r="F105" s="258" t="s">
        <v>36</v>
      </c>
      <c r="G105" s="259" t="s">
        <v>37</v>
      </c>
      <c r="H105" s="259" t="s">
        <v>38</v>
      </c>
      <c r="I105" s="258" t="s">
        <v>45</v>
      </c>
      <c r="J105" s="1050" t="s">
        <v>45</v>
      </c>
      <c r="K105" s="1100" t="s">
        <v>35</v>
      </c>
      <c r="L105" s="1101" t="s">
        <v>34</v>
      </c>
      <c r="M105" s="1050" t="s">
        <v>40</v>
      </c>
      <c r="N105" s="1102" t="s">
        <v>35</v>
      </c>
      <c r="O105" s="1101" t="s">
        <v>34</v>
      </c>
      <c r="P105" s="1050" t="s">
        <v>40</v>
      </c>
      <c r="Q105" s="280" t="s">
        <v>35</v>
      </c>
      <c r="R105" s="258" t="s">
        <v>34</v>
      </c>
      <c r="S105" s="259" t="s">
        <v>40</v>
      </c>
      <c r="T105" s="258" t="s">
        <v>41</v>
      </c>
      <c r="U105" s="279" t="s">
        <v>35</v>
      </c>
      <c r="V105" s="258" t="s">
        <v>34</v>
      </c>
      <c r="W105" s="259" t="s">
        <v>40</v>
      </c>
      <c r="X105" s="1612" t="s">
        <v>25</v>
      </c>
    </row>
    <row r="106" spans="1:24" ht="10.5" customHeight="1">
      <c r="A106" s="1599"/>
      <c r="B106" s="283"/>
      <c r="C106" s="344"/>
      <c r="D106" s="345"/>
      <c r="E106" s="277"/>
      <c r="F106" s="345"/>
      <c r="G106" s="277"/>
      <c r="H106" s="277"/>
      <c r="I106" s="345"/>
      <c r="J106" s="1057"/>
      <c r="K106" s="336"/>
      <c r="L106" s="1054"/>
      <c r="M106" s="1090"/>
      <c r="N106" s="1090"/>
      <c r="O106" s="1054"/>
      <c r="P106" s="1090"/>
      <c r="Q106" s="278"/>
      <c r="R106" s="345"/>
      <c r="S106" s="277"/>
      <c r="T106" s="345"/>
      <c r="U106" s="359"/>
      <c r="V106" s="345"/>
      <c r="W106" s="277"/>
      <c r="X106" s="1612" t="s">
        <v>41</v>
      </c>
    </row>
    <row r="107" spans="1:24" ht="4.5" customHeight="1">
      <c r="A107" s="1594"/>
      <c r="B107" s="616"/>
      <c r="C107" s="342"/>
      <c r="D107" s="343"/>
      <c r="E107" s="341"/>
      <c r="F107" s="343"/>
      <c r="G107" s="343"/>
      <c r="H107" s="341"/>
      <c r="I107" s="354"/>
      <c r="J107" s="1058"/>
      <c r="K107" s="1109"/>
      <c r="L107" s="1106"/>
      <c r="M107" s="1107"/>
      <c r="N107" s="1106"/>
      <c r="O107" s="1106"/>
      <c r="P107" s="1106"/>
      <c r="Q107" s="618"/>
      <c r="R107" s="343"/>
      <c r="S107" s="343"/>
      <c r="T107" s="354"/>
      <c r="U107" s="346"/>
      <c r="V107" s="343"/>
      <c r="W107" s="343"/>
      <c r="X107" s="1614"/>
    </row>
    <row r="108" spans="1:25" s="107" customFormat="1" ht="10.5" customHeight="1">
      <c r="A108" s="1605" t="s">
        <v>64</v>
      </c>
      <c r="B108" s="330" t="s">
        <v>94</v>
      </c>
      <c r="C108" s="332">
        <v>124</v>
      </c>
      <c r="D108" s="269">
        <v>22</v>
      </c>
      <c r="E108" s="331">
        <v>102</v>
      </c>
      <c r="F108" s="269">
        <v>36</v>
      </c>
      <c r="G108" s="269">
        <v>45</v>
      </c>
      <c r="H108" s="331">
        <v>43</v>
      </c>
      <c r="I108" s="348">
        <v>54</v>
      </c>
      <c r="J108" s="336">
        <v>23</v>
      </c>
      <c r="K108" s="1042">
        <v>41</v>
      </c>
      <c r="L108" s="336">
        <v>3</v>
      </c>
      <c r="M108" s="1043">
        <v>38</v>
      </c>
      <c r="N108" s="336">
        <v>32</v>
      </c>
      <c r="O108" s="336">
        <v>3</v>
      </c>
      <c r="P108" s="336">
        <v>29</v>
      </c>
      <c r="Q108" s="329">
        <v>17</v>
      </c>
      <c r="R108" s="260">
        <v>6</v>
      </c>
      <c r="S108" s="356">
        <v>11</v>
      </c>
      <c r="T108" s="356">
        <v>13</v>
      </c>
      <c r="U108" s="260">
        <v>0</v>
      </c>
      <c r="V108" s="260">
        <v>0</v>
      </c>
      <c r="W108" s="356">
        <v>0</v>
      </c>
      <c r="X108" s="1616">
        <v>0</v>
      </c>
      <c r="Y108" s="338"/>
    </row>
    <row r="109" spans="1:24" ht="4.5" customHeight="1">
      <c r="A109" s="1594"/>
      <c r="B109" s="252"/>
      <c r="C109" s="327"/>
      <c r="D109" s="255"/>
      <c r="E109" s="254"/>
      <c r="F109" s="255"/>
      <c r="G109" s="255"/>
      <c r="H109" s="254"/>
      <c r="I109" s="276"/>
      <c r="J109" s="1047"/>
      <c r="K109" s="1089"/>
      <c r="L109" s="1047"/>
      <c r="M109" s="1090"/>
      <c r="N109" s="1047"/>
      <c r="O109" s="1047"/>
      <c r="P109" s="1047"/>
      <c r="Q109" s="327"/>
      <c r="R109" s="255"/>
      <c r="S109" s="254"/>
      <c r="T109" s="254"/>
      <c r="U109" s="255"/>
      <c r="V109" s="255"/>
      <c r="W109" s="254"/>
      <c r="X109" s="1603"/>
    </row>
    <row r="110" spans="1:24" ht="10.5" customHeight="1">
      <c r="A110" s="1594"/>
      <c r="B110" s="272" t="s">
        <v>95</v>
      </c>
      <c r="C110" s="328">
        <v>89</v>
      </c>
      <c r="D110" s="266">
        <v>14</v>
      </c>
      <c r="E110" s="265">
        <v>75</v>
      </c>
      <c r="F110" s="266">
        <v>26</v>
      </c>
      <c r="G110" s="266">
        <v>28</v>
      </c>
      <c r="H110" s="266">
        <v>35</v>
      </c>
      <c r="I110" s="351">
        <v>36</v>
      </c>
      <c r="J110" s="1048">
        <v>18</v>
      </c>
      <c r="K110" s="1062">
        <v>23</v>
      </c>
      <c r="L110" s="1056">
        <v>0</v>
      </c>
      <c r="M110" s="1056">
        <v>23</v>
      </c>
      <c r="N110" s="1062">
        <v>17</v>
      </c>
      <c r="O110" s="1056">
        <v>0</v>
      </c>
      <c r="P110" s="1056">
        <v>17</v>
      </c>
      <c r="Q110" s="328">
        <v>16</v>
      </c>
      <c r="R110" s="266">
        <v>5</v>
      </c>
      <c r="S110" s="265">
        <v>11</v>
      </c>
      <c r="T110" s="265">
        <v>12</v>
      </c>
      <c r="U110" s="266">
        <v>0</v>
      </c>
      <c r="V110" s="266">
        <v>0</v>
      </c>
      <c r="W110" s="265">
        <v>0</v>
      </c>
      <c r="X110" s="1604">
        <v>0</v>
      </c>
    </row>
    <row r="111" spans="1:24" ht="10.5" customHeight="1">
      <c r="A111" s="1594"/>
      <c r="B111" s="272" t="s">
        <v>96</v>
      </c>
      <c r="C111" s="328">
        <v>35</v>
      </c>
      <c r="D111" s="266">
        <v>8</v>
      </c>
      <c r="E111" s="265">
        <v>27</v>
      </c>
      <c r="F111" s="266">
        <v>10</v>
      </c>
      <c r="G111" s="266">
        <v>17</v>
      </c>
      <c r="H111" s="266">
        <v>8</v>
      </c>
      <c r="I111" s="351">
        <v>18</v>
      </c>
      <c r="J111" s="1048">
        <v>5</v>
      </c>
      <c r="K111" s="1062">
        <v>18</v>
      </c>
      <c r="L111" s="1056">
        <v>3</v>
      </c>
      <c r="M111" s="1056">
        <v>15</v>
      </c>
      <c r="N111" s="1062">
        <v>15</v>
      </c>
      <c r="O111" s="1056">
        <v>3</v>
      </c>
      <c r="P111" s="1056">
        <v>12</v>
      </c>
      <c r="Q111" s="328">
        <v>1</v>
      </c>
      <c r="R111" s="266">
        <v>1</v>
      </c>
      <c r="S111" s="265">
        <v>0</v>
      </c>
      <c r="T111" s="265">
        <v>1</v>
      </c>
      <c r="U111" s="266">
        <v>0</v>
      </c>
      <c r="V111" s="266">
        <v>0</v>
      </c>
      <c r="W111" s="265">
        <v>0</v>
      </c>
      <c r="X111" s="1604">
        <v>0</v>
      </c>
    </row>
    <row r="112" spans="1:24" s="841" customFormat="1" ht="10.5" customHeight="1">
      <c r="A112" s="2180"/>
      <c r="B112" s="2736" t="s">
        <v>361</v>
      </c>
      <c r="D112" s="1056">
        <v>0</v>
      </c>
      <c r="E112" s="1108">
        <v>0</v>
      </c>
      <c r="F112" s="1056">
        <v>0</v>
      </c>
      <c r="G112" s="1056">
        <v>0</v>
      </c>
      <c r="H112" s="1056">
        <v>0</v>
      </c>
      <c r="I112" s="1048">
        <v>0</v>
      </c>
      <c r="J112" s="1048">
        <v>0</v>
      </c>
      <c r="K112" s="2717">
        <v>0</v>
      </c>
      <c r="L112" s="2727">
        <v>0</v>
      </c>
      <c r="M112" s="2728">
        <v>0</v>
      </c>
      <c r="N112" s="2717">
        <v>0</v>
      </c>
      <c r="O112" s="2727">
        <v>0</v>
      </c>
      <c r="P112" s="2728">
        <v>0</v>
      </c>
      <c r="Q112" s="2717">
        <v>0</v>
      </c>
      <c r="R112" s="2727">
        <v>0</v>
      </c>
      <c r="S112" s="2728">
        <v>0</v>
      </c>
      <c r="T112" s="2728">
        <v>0</v>
      </c>
      <c r="U112" s="2727">
        <v>0</v>
      </c>
      <c r="V112" s="2727">
        <v>0</v>
      </c>
      <c r="W112" s="2728">
        <v>0</v>
      </c>
      <c r="X112" s="2729">
        <v>0</v>
      </c>
    </row>
    <row r="113" spans="1:24" s="841" customFormat="1" ht="10.5" customHeight="1">
      <c r="A113" s="2180"/>
      <c r="B113" s="2736"/>
      <c r="C113" s="2181">
        <v>0</v>
      </c>
      <c r="D113" s="1056">
        <v>0</v>
      </c>
      <c r="E113" s="1108">
        <v>0</v>
      </c>
      <c r="F113" s="1056">
        <v>0</v>
      </c>
      <c r="G113" s="1056">
        <v>0</v>
      </c>
      <c r="H113" s="1056">
        <v>0</v>
      </c>
      <c r="I113" s="1048">
        <v>0</v>
      </c>
      <c r="J113" s="1048">
        <v>0</v>
      </c>
      <c r="K113" s="2717"/>
      <c r="L113" s="2727"/>
      <c r="M113" s="2728"/>
      <c r="N113" s="2717"/>
      <c r="O113" s="2727"/>
      <c r="P113" s="2728"/>
      <c r="Q113" s="2717"/>
      <c r="R113" s="2727"/>
      <c r="S113" s="2728"/>
      <c r="T113" s="2728"/>
      <c r="U113" s="2727"/>
      <c r="V113" s="2727"/>
      <c r="W113" s="2728"/>
      <c r="X113" s="2729"/>
    </row>
    <row r="114" spans="1:24" ht="4.5" customHeight="1">
      <c r="A114" s="1594"/>
      <c r="B114" s="252"/>
      <c r="C114" s="332"/>
      <c r="D114" s="255"/>
      <c r="E114" s="254"/>
      <c r="F114" s="255"/>
      <c r="G114" s="255"/>
      <c r="H114" s="254"/>
      <c r="I114" s="276"/>
      <c r="J114" s="1047"/>
      <c r="K114" s="334"/>
      <c r="L114" s="1047"/>
      <c r="M114" s="1090"/>
      <c r="N114" s="335" t="s">
        <v>46</v>
      </c>
      <c r="O114" s="1047"/>
      <c r="P114" s="1047"/>
      <c r="Q114" s="332"/>
      <c r="R114" s="255"/>
      <c r="S114" s="254"/>
      <c r="T114" s="254"/>
      <c r="U114" s="269"/>
      <c r="V114" s="255"/>
      <c r="W114" s="254"/>
      <c r="X114" s="1603"/>
    </row>
    <row r="115" spans="1:25" s="107" customFormat="1" ht="10.5" customHeight="1">
      <c r="A115" s="1605" t="s">
        <v>65</v>
      </c>
      <c r="B115" s="330" t="s">
        <v>94</v>
      </c>
      <c r="C115" s="332">
        <v>51</v>
      </c>
      <c r="D115" s="269">
        <v>6</v>
      </c>
      <c r="E115" s="331">
        <v>45</v>
      </c>
      <c r="F115" s="269">
        <v>20</v>
      </c>
      <c r="G115" s="269">
        <v>22</v>
      </c>
      <c r="H115" s="331">
        <v>9</v>
      </c>
      <c r="I115" s="348">
        <v>22</v>
      </c>
      <c r="J115" s="336">
        <v>6</v>
      </c>
      <c r="K115" s="1042">
        <v>12</v>
      </c>
      <c r="L115" s="336">
        <v>0</v>
      </c>
      <c r="M115" s="1043">
        <v>12</v>
      </c>
      <c r="N115" s="336">
        <v>11</v>
      </c>
      <c r="O115" s="336">
        <v>0</v>
      </c>
      <c r="P115" s="336">
        <v>11</v>
      </c>
      <c r="Q115" s="329">
        <f>SUM(Q117:Q120)</f>
        <v>0</v>
      </c>
      <c r="R115" s="260">
        <f aca="true" t="shared" si="2" ref="R115:X115">SUM(R117:R120)</f>
        <v>0</v>
      </c>
      <c r="S115" s="356">
        <f t="shared" si="2"/>
        <v>0</v>
      </c>
      <c r="T115" s="356">
        <f t="shared" si="2"/>
        <v>0</v>
      </c>
      <c r="U115" s="260">
        <f t="shared" si="2"/>
        <v>0</v>
      </c>
      <c r="V115" s="260">
        <f t="shared" si="2"/>
        <v>0</v>
      </c>
      <c r="W115" s="356">
        <f t="shared" si="2"/>
        <v>0</v>
      </c>
      <c r="X115" s="1616">
        <f t="shared" si="2"/>
        <v>0</v>
      </c>
      <c r="Y115" s="338"/>
    </row>
    <row r="116" spans="1:24" ht="4.5" customHeight="1">
      <c r="A116" s="1594"/>
      <c r="B116" s="252"/>
      <c r="C116" s="327"/>
      <c r="D116" s="255"/>
      <c r="E116" s="254"/>
      <c r="F116" s="255"/>
      <c r="G116" s="255"/>
      <c r="H116" s="254"/>
      <c r="I116" s="276"/>
      <c r="J116" s="1047"/>
      <c r="K116" s="1089"/>
      <c r="L116" s="1047"/>
      <c r="M116" s="1090"/>
      <c r="N116" s="1047"/>
      <c r="O116" s="1047"/>
      <c r="P116" s="1047"/>
      <c r="Q116" s="327"/>
      <c r="R116" s="255"/>
      <c r="S116" s="254"/>
      <c r="T116" s="254"/>
      <c r="U116" s="255"/>
      <c r="V116" s="255"/>
      <c r="W116" s="254"/>
      <c r="X116" s="1603"/>
    </row>
    <row r="117" spans="1:24" ht="10.5" customHeight="1">
      <c r="A117" s="1594"/>
      <c r="B117" s="272" t="s">
        <v>95</v>
      </c>
      <c r="C117" s="328">
        <v>46</v>
      </c>
      <c r="D117" s="266">
        <v>5</v>
      </c>
      <c r="E117" s="265">
        <v>41</v>
      </c>
      <c r="F117" s="266">
        <v>17</v>
      </c>
      <c r="G117" s="266">
        <v>20</v>
      </c>
      <c r="H117" s="266">
        <v>9</v>
      </c>
      <c r="I117" s="351">
        <v>17</v>
      </c>
      <c r="J117" s="1048">
        <v>6</v>
      </c>
      <c r="K117" s="1062">
        <v>10</v>
      </c>
      <c r="L117" s="1056">
        <v>0</v>
      </c>
      <c r="M117" s="1056">
        <v>10</v>
      </c>
      <c r="N117" s="1062">
        <v>10</v>
      </c>
      <c r="O117" s="1056">
        <v>0</v>
      </c>
      <c r="P117" s="1056">
        <v>10</v>
      </c>
      <c r="Q117" s="328">
        <f>SUM(R117:S117)</f>
        <v>0</v>
      </c>
      <c r="R117" s="266">
        <f>'[1]Tabelle_6'!D638</f>
        <v>0</v>
      </c>
      <c r="S117" s="265">
        <f>'[1]Tabelle_6'!E638</f>
        <v>0</v>
      </c>
      <c r="T117" s="265">
        <f>'[1]Tabelle_6'!F638</f>
        <v>0</v>
      </c>
      <c r="U117" s="266">
        <f>SUM(V117:W117)</f>
        <v>0</v>
      </c>
      <c r="V117" s="266">
        <f>'[1]Tabelle_6'!J638</f>
        <v>0</v>
      </c>
      <c r="W117" s="265">
        <f>'[1]Tabelle_6'!K638</f>
        <v>0</v>
      </c>
      <c r="X117" s="1604">
        <f>'[1]Tabelle_6'!L638</f>
        <v>0</v>
      </c>
    </row>
    <row r="118" spans="1:24" ht="10.5" customHeight="1">
      <c r="A118" s="1594"/>
      <c r="B118" s="272" t="s">
        <v>96</v>
      </c>
      <c r="C118" s="328">
        <v>4</v>
      </c>
      <c r="D118" s="266">
        <v>0</v>
      </c>
      <c r="E118" s="265">
        <v>4</v>
      </c>
      <c r="F118" s="266">
        <v>2</v>
      </c>
      <c r="G118" s="266">
        <v>2</v>
      </c>
      <c r="H118" s="266">
        <v>0</v>
      </c>
      <c r="I118" s="351">
        <v>4</v>
      </c>
      <c r="J118" s="1048">
        <v>0</v>
      </c>
      <c r="K118" s="1062">
        <v>1</v>
      </c>
      <c r="L118" s="1056">
        <v>0</v>
      </c>
      <c r="M118" s="1056">
        <v>1</v>
      </c>
      <c r="N118" s="1062">
        <v>1</v>
      </c>
      <c r="O118" s="1056">
        <v>0</v>
      </c>
      <c r="P118" s="1056">
        <v>1</v>
      </c>
      <c r="Q118" s="328">
        <f>SUM(R118:S118)</f>
        <v>0</v>
      </c>
      <c r="R118" s="266">
        <f>'[1]Tabelle_6'!D639</f>
        <v>0</v>
      </c>
      <c r="S118" s="265">
        <f>'[1]Tabelle_6'!E639</f>
        <v>0</v>
      </c>
      <c r="T118" s="265">
        <f>'[1]Tabelle_6'!F639</f>
        <v>0</v>
      </c>
      <c r="U118" s="266">
        <f>SUM(V118:W118)</f>
        <v>0</v>
      </c>
      <c r="V118" s="266">
        <f>'[1]Tabelle_6'!J639</f>
        <v>0</v>
      </c>
      <c r="W118" s="265">
        <f>'[1]Tabelle_6'!K639</f>
        <v>0</v>
      </c>
      <c r="X118" s="1604">
        <f>'[1]Tabelle_6'!L639</f>
        <v>0</v>
      </c>
    </row>
    <row r="119" spans="1:24" ht="10.5" customHeight="1">
      <c r="A119" s="1594"/>
      <c r="B119" s="272" t="s">
        <v>97</v>
      </c>
      <c r="C119" s="328">
        <v>1</v>
      </c>
      <c r="D119" s="266">
        <v>1</v>
      </c>
      <c r="E119" s="265">
        <v>0</v>
      </c>
      <c r="F119" s="266">
        <v>1</v>
      </c>
      <c r="G119" s="266">
        <v>0</v>
      </c>
      <c r="H119" s="266">
        <v>0</v>
      </c>
      <c r="I119" s="351">
        <v>1</v>
      </c>
      <c r="J119" s="1048">
        <v>0</v>
      </c>
      <c r="K119" s="1062">
        <v>1</v>
      </c>
      <c r="L119" s="1056">
        <v>0</v>
      </c>
      <c r="M119" s="1056">
        <v>1</v>
      </c>
      <c r="N119" s="1062">
        <v>0</v>
      </c>
      <c r="O119" s="1056">
        <v>0</v>
      </c>
      <c r="P119" s="1056">
        <v>0</v>
      </c>
      <c r="Q119" s="2717">
        <v>0</v>
      </c>
      <c r="R119" s="2727">
        <v>0</v>
      </c>
      <c r="S119" s="2728">
        <v>0</v>
      </c>
      <c r="T119" s="2728">
        <v>0</v>
      </c>
      <c r="U119" s="2727">
        <v>0</v>
      </c>
      <c r="V119" s="2727">
        <v>0</v>
      </c>
      <c r="W119" s="2728">
        <v>0</v>
      </c>
      <c r="X119" s="2729">
        <v>0</v>
      </c>
    </row>
    <row r="120" spans="1:24" ht="10.5" customHeight="1">
      <c r="A120" s="1594"/>
      <c r="B120" s="272" t="s">
        <v>47</v>
      </c>
      <c r="C120" s="328">
        <v>0</v>
      </c>
      <c r="D120" s="266">
        <v>0</v>
      </c>
      <c r="E120" s="265">
        <v>0</v>
      </c>
      <c r="F120" s="266">
        <v>0</v>
      </c>
      <c r="G120" s="266">
        <v>0</v>
      </c>
      <c r="H120" s="266">
        <v>0</v>
      </c>
      <c r="I120" s="351">
        <v>0</v>
      </c>
      <c r="J120" s="1048">
        <v>0</v>
      </c>
      <c r="K120" s="1062">
        <v>0</v>
      </c>
      <c r="L120" s="1056">
        <v>0</v>
      </c>
      <c r="M120" s="1056">
        <v>0</v>
      </c>
      <c r="N120" s="1062">
        <v>0</v>
      </c>
      <c r="O120" s="1056">
        <v>0</v>
      </c>
      <c r="P120" s="1056">
        <v>0</v>
      </c>
      <c r="Q120" s="2717"/>
      <c r="R120" s="2727"/>
      <c r="S120" s="2728"/>
      <c r="T120" s="2728"/>
      <c r="U120" s="2727"/>
      <c r="V120" s="2727"/>
      <c r="W120" s="2728"/>
      <c r="X120" s="2729"/>
    </row>
    <row r="121" spans="1:24" ht="4.5" customHeight="1">
      <c r="A121" s="1594"/>
      <c r="B121" s="252"/>
      <c r="C121" s="332"/>
      <c r="D121" s="255"/>
      <c r="E121" s="254"/>
      <c r="F121" s="255"/>
      <c r="G121" s="255"/>
      <c r="H121" s="254"/>
      <c r="I121" s="276" t="s">
        <v>46</v>
      </c>
      <c r="J121" s="1047"/>
      <c r="K121" s="334"/>
      <c r="L121" s="1047"/>
      <c r="M121" s="1090"/>
      <c r="N121" s="335"/>
      <c r="O121" s="1047"/>
      <c r="P121" s="1047"/>
      <c r="Q121" s="332"/>
      <c r="R121" s="255"/>
      <c r="S121" s="254"/>
      <c r="T121" s="254"/>
      <c r="U121" s="269"/>
      <c r="V121" s="255"/>
      <c r="W121" s="254"/>
      <c r="X121" s="1603"/>
    </row>
    <row r="122" spans="1:25" s="107" customFormat="1" ht="10.5" customHeight="1">
      <c r="A122" s="1605" t="s">
        <v>66</v>
      </c>
      <c r="B122" s="330" t="s">
        <v>94</v>
      </c>
      <c r="C122" s="332">
        <v>146</v>
      </c>
      <c r="D122" s="269">
        <v>44</v>
      </c>
      <c r="E122" s="331">
        <v>102</v>
      </c>
      <c r="F122" s="260">
        <v>48</v>
      </c>
      <c r="G122" s="260">
        <v>53</v>
      </c>
      <c r="H122" s="356">
        <v>45</v>
      </c>
      <c r="I122" s="348">
        <v>61</v>
      </c>
      <c r="J122" s="335">
        <v>12</v>
      </c>
      <c r="K122" s="334">
        <v>48</v>
      </c>
      <c r="L122" s="335">
        <v>8</v>
      </c>
      <c r="M122" s="337">
        <v>40</v>
      </c>
      <c r="N122" s="335">
        <v>45</v>
      </c>
      <c r="O122" s="335">
        <v>7</v>
      </c>
      <c r="P122" s="335">
        <v>38</v>
      </c>
      <c r="Q122" s="329">
        <f aca="true" t="shared" si="3" ref="Q122:X122">SUM(Q124:Q127)</f>
        <v>0</v>
      </c>
      <c r="R122" s="260">
        <f t="shared" si="3"/>
        <v>0</v>
      </c>
      <c r="S122" s="356">
        <f t="shared" si="3"/>
        <v>0</v>
      </c>
      <c r="T122" s="356">
        <f t="shared" si="3"/>
        <v>0</v>
      </c>
      <c r="U122" s="260">
        <f t="shared" si="3"/>
        <v>0</v>
      </c>
      <c r="V122" s="260">
        <f t="shared" si="3"/>
        <v>0</v>
      </c>
      <c r="W122" s="356">
        <f t="shared" si="3"/>
        <v>0</v>
      </c>
      <c r="X122" s="1616">
        <f t="shared" si="3"/>
        <v>0</v>
      </c>
      <c r="Y122" s="338"/>
    </row>
    <row r="123" spans="1:24" ht="4.5" customHeight="1">
      <c r="A123" s="1594"/>
      <c r="B123" s="252"/>
      <c r="C123" s="332"/>
      <c r="D123" s="255"/>
      <c r="E123" s="254"/>
      <c r="F123" s="255"/>
      <c r="G123" s="255"/>
      <c r="H123" s="254"/>
      <c r="I123" s="276"/>
      <c r="J123" s="1047"/>
      <c r="K123" s="334"/>
      <c r="L123" s="1047"/>
      <c r="M123" s="1090"/>
      <c r="N123" s="335"/>
      <c r="O123" s="1047"/>
      <c r="P123" s="1047"/>
      <c r="Q123" s="327"/>
      <c r="R123" s="255"/>
      <c r="S123" s="254"/>
      <c r="T123" s="254"/>
      <c r="U123" s="255"/>
      <c r="V123" s="255"/>
      <c r="W123" s="254"/>
      <c r="X123" s="1603"/>
    </row>
    <row r="124" spans="1:24" ht="10.5" customHeight="1">
      <c r="A124" s="1594"/>
      <c r="B124" s="272" t="s">
        <v>95</v>
      </c>
      <c r="C124" s="328">
        <v>138</v>
      </c>
      <c r="D124" s="266">
        <v>39</v>
      </c>
      <c r="E124" s="265">
        <v>99</v>
      </c>
      <c r="F124" s="266">
        <v>48</v>
      </c>
      <c r="G124" s="266">
        <v>48</v>
      </c>
      <c r="H124" s="266">
        <v>42</v>
      </c>
      <c r="I124" s="351">
        <v>58</v>
      </c>
      <c r="J124" s="1048">
        <v>12</v>
      </c>
      <c r="K124" s="1062">
        <v>45</v>
      </c>
      <c r="L124" s="1056">
        <v>7</v>
      </c>
      <c r="M124" s="1056">
        <v>38</v>
      </c>
      <c r="N124" s="1062">
        <v>43</v>
      </c>
      <c r="O124" s="1056">
        <v>6</v>
      </c>
      <c r="P124" s="1056">
        <v>37</v>
      </c>
      <c r="Q124" s="328">
        <f>SUM(R124:S124)</f>
        <v>0</v>
      </c>
      <c r="R124" s="266">
        <f>'[1]Tabelle_6'!D645</f>
        <v>0</v>
      </c>
      <c r="S124" s="265">
        <f>'[1]Tabelle_6'!E645</f>
        <v>0</v>
      </c>
      <c r="T124" s="265">
        <f>'[1]Tabelle_6'!F645</f>
        <v>0</v>
      </c>
      <c r="U124" s="266">
        <f>SUM(V124:W124)</f>
        <v>0</v>
      </c>
      <c r="V124" s="266">
        <f>'[1]Tabelle_6'!J645</f>
        <v>0</v>
      </c>
      <c r="W124" s="265">
        <f>'[1]Tabelle_6'!K645</f>
        <v>0</v>
      </c>
      <c r="X124" s="1604">
        <f>'[1]Tabelle_6'!L645</f>
        <v>0</v>
      </c>
    </row>
    <row r="125" spans="1:24" ht="10.5" customHeight="1">
      <c r="A125" s="1594"/>
      <c r="B125" s="272" t="s">
        <v>96</v>
      </c>
      <c r="C125" s="328">
        <v>7</v>
      </c>
      <c r="D125" s="266">
        <v>4</v>
      </c>
      <c r="E125" s="265">
        <v>3</v>
      </c>
      <c r="F125" s="266">
        <v>0</v>
      </c>
      <c r="G125" s="266">
        <v>4</v>
      </c>
      <c r="H125" s="266">
        <v>3</v>
      </c>
      <c r="I125" s="351">
        <v>3</v>
      </c>
      <c r="J125" s="1048">
        <v>0</v>
      </c>
      <c r="K125" s="1062">
        <v>2</v>
      </c>
      <c r="L125" s="1056">
        <v>1</v>
      </c>
      <c r="M125" s="1056">
        <v>1</v>
      </c>
      <c r="N125" s="1062">
        <v>2</v>
      </c>
      <c r="O125" s="1056">
        <v>1</v>
      </c>
      <c r="P125" s="1056">
        <v>1</v>
      </c>
      <c r="Q125" s="328">
        <f>SUM(R125:S125)</f>
        <v>0</v>
      </c>
      <c r="R125" s="266">
        <f>'[1]Tabelle_6'!D646</f>
        <v>0</v>
      </c>
      <c r="S125" s="265">
        <f>'[1]Tabelle_6'!E646</f>
        <v>0</v>
      </c>
      <c r="T125" s="265">
        <f>'[1]Tabelle_6'!F646</f>
        <v>0</v>
      </c>
      <c r="U125" s="266">
        <f>SUM(V125:W125)</f>
        <v>0</v>
      </c>
      <c r="V125" s="266">
        <f>'[1]Tabelle_6'!J646</f>
        <v>0</v>
      </c>
      <c r="W125" s="265">
        <f>'[1]Tabelle_6'!K646</f>
        <v>0</v>
      </c>
      <c r="X125" s="1604">
        <f>'[1]Tabelle_6'!L646</f>
        <v>0</v>
      </c>
    </row>
    <row r="126" spans="1:24" ht="10.5" customHeight="1">
      <c r="A126" s="1594"/>
      <c r="B126" s="272" t="s">
        <v>97</v>
      </c>
      <c r="C126" s="328">
        <v>1</v>
      </c>
      <c r="D126" s="266">
        <v>1</v>
      </c>
      <c r="E126" s="265">
        <v>0</v>
      </c>
      <c r="F126" s="266">
        <v>0</v>
      </c>
      <c r="G126" s="266">
        <v>1</v>
      </c>
      <c r="H126" s="266">
        <v>0</v>
      </c>
      <c r="I126" s="351">
        <v>0</v>
      </c>
      <c r="J126" s="1048">
        <v>0</v>
      </c>
      <c r="K126" s="1062">
        <v>1</v>
      </c>
      <c r="L126" s="1056">
        <v>0</v>
      </c>
      <c r="M126" s="1056">
        <v>1</v>
      </c>
      <c r="N126" s="1062">
        <v>0</v>
      </c>
      <c r="O126" s="1056">
        <v>0</v>
      </c>
      <c r="P126" s="1056">
        <v>0</v>
      </c>
      <c r="Q126" s="2717">
        <v>0</v>
      </c>
      <c r="R126" s="2727">
        <v>0</v>
      </c>
      <c r="S126" s="2728">
        <v>0</v>
      </c>
      <c r="T126" s="2728">
        <v>0</v>
      </c>
      <c r="U126" s="2727">
        <v>0</v>
      </c>
      <c r="V126" s="2727">
        <v>0</v>
      </c>
      <c r="W126" s="2728">
        <v>0</v>
      </c>
      <c r="X126" s="2729">
        <v>0</v>
      </c>
    </row>
    <row r="127" spans="1:24" ht="10.5" customHeight="1">
      <c r="A127" s="1594"/>
      <c r="B127" s="272" t="s">
        <v>47</v>
      </c>
      <c r="C127" s="328">
        <v>0</v>
      </c>
      <c r="D127" s="266">
        <v>0</v>
      </c>
      <c r="E127" s="265">
        <v>0</v>
      </c>
      <c r="F127" s="266">
        <v>0</v>
      </c>
      <c r="G127" s="266">
        <v>0</v>
      </c>
      <c r="H127" s="266">
        <v>0</v>
      </c>
      <c r="I127" s="351">
        <v>0</v>
      </c>
      <c r="J127" s="1048">
        <v>0</v>
      </c>
      <c r="K127" s="1062">
        <v>0</v>
      </c>
      <c r="L127" s="1056">
        <v>0</v>
      </c>
      <c r="M127" s="1056">
        <v>0</v>
      </c>
      <c r="N127" s="1062">
        <v>0</v>
      </c>
      <c r="O127" s="1056">
        <v>0</v>
      </c>
      <c r="P127" s="1056">
        <v>0</v>
      </c>
      <c r="Q127" s="2717"/>
      <c r="R127" s="2727"/>
      <c r="S127" s="2728"/>
      <c r="T127" s="2728"/>
      <c r="U127" s="2727"/>
      <c r="V127" s="2727"/>
      <c r="W127" s="2728"/>
      <c r="X127" s="2729"/>
    </row>
    <row r="128" spans="1:24" ht="4.5" customHeight="1">
      <c r="A128" s="1594"/>
      <c r="B128" s="252"/>
      <c r="C128" s="332"/>
      <c r="D128" s="255"/>
      <c r="E128" s="254"/>
      <c r="F128" s="255"/>
      <c r="G128" s="255"/>
      <c r="H128" s="254"/>
      <c r="I128" s="276"/>
      <c r="J128" s="1047"/>
      <c r="K128" s="334"/>
      <c r="L128" s="1047"/>
      <c r="M128" s="1090"/>
      <c r="N128" s="335"/>
      <c r="O128" s="1047"/>
      <c r="P128" s="1047"/>
      <c r="Q128" s="332"/>
      <c r="R128" s="255"/>
      <c r="S128" s="254"/>
      <c r="T128" s="254"/>
      <c r="U128" s="269" t="s">
        <v>46</v>
      </c>
      <c r="V128" s="255"/>
      <c r="W128" s="254"/>
      <c r="X128" s="1603"/>
    </row>
    <row r="129" spans="1:26" s="107" customFormat="1" ht="10.5" customHeight="1">
      <c r="A129" s="1605" t="s">
        <v>67</v>
      </c>
      <c r="B129" s="330" t="s">
        <v>94</v>
      </c>
      <c r="C129" s="332">
        <v>62</v>
      </c>
      <c r="D129" s="269">
        <v>16</v>
      </c>
      <c r="E129" s="331">
        <v>46</v>
      </c>
      <c r="F129" s="260">
        <v>10</v>
      </c>
      <c r="G129" s="260">
        <v>25</v>
      </c>
      <c r="H129" s="356">
        <v>27</v>
      </c>
      <c r="I129" s="348">
        <v>12</v>
      </c>
      <c r="J129" s="335">
        <v>3</v>
      </c>
      <c r="K129" s="334">
        <v>30</v>
      </c>
      <c r="L129" s="335">
        <v>7</v>
      </c>
      <c r="M129" s="337">
        <v>23</v>
      </c>
      <c r="N129" s="335">
        <v>25</v>
      </c>
      <c r="O129" s="335">
        <v>6</v>
      </c>
      <c r="P129" s="335">
        <v>19</v>
      </c>
      <c r="Q129" s="329">
        <f aca="true" t="shared" si="4" ref="Q129:X129">SUM(Q131:Q134)</f>
        <v>0</v>
      </c>
      <c r="R129" s="260">
        <f t="shared" si="4"/>
        <v>0</v>
      </c>
      <c r="S129" s="356">
        <f t="shared" si="4"/>
        <v>0</v>
      </c>
      <c r="T129" s="356">
        <f t="shared" si="4"/>
        <v>0</v>
      </c>
      <c r="U129" s="260">
        <f t="shared" si="4"/>
        <v>0</v>
      </c>
      <c r="V129" s="260">
        <f t="shared" si="4"/>
        <v>0</v>
      </c>
      <c r="W129" s="356">
        <f t="shared" si="4"/>
        <v>0</v>
      </c>
      <c r="X129" s="1616">
        <f t="shared" si="4"/>
        <v>0</v>
      </c>
      <c r="Y129" s="338"/>
      <c r="Z129" s="107" t="s">
        <v>46</v>
      </c>
    </row>
    <row r="130" spans="1:24" ht="4.5" customHeight="1">
      <c r="A130" s="1594"/>
      <c r="B130" s="252"/>
      <c r="C130" s="332"/>
      <c r="D130" s="255"/>
      <c r="E130" s="254"/>
      <c r="F130" s="255"/>
      <c r="G130" s="255"/>
      <c r="H130" s="254"/>
      <c r="I130" s="276"/>
      <c r="J130" s="1047"/>
      <c r="K130" s="334"/>
      <c r="L130" s="1047"/>
      <c r="M130" s="1090"/>
      <c r="N130" s="335"/>
      <c r="O130" s="1047"/>
      <c r="P130" s="1047"/>
      <c r="Q130" s="327"/>
      <c r="R130" s="255"/>
      <c r="S130" s="254"/>
      <c r="T130" s="254"/>
      <c r="U130" s="255"/>
      <c r="V130" s="255"/>
      <c r="W130" s="254"/>
      <c r="X130" s="1603"/>
    </row>
    <row r="131" spans="1:24" ht="10.5" customHeight="1">
      <c r="A131" s="1594"/>
      <c r="B131" s="272" t="s">
        <v>95</v>
      </c>
      <c r="C131" s="328">
        <v>58</v>
      </c>
      <c r="D131" s="266">
        <v>14</v>
      </c>
      <c r="E131" s="265">
        <v>44</v>
      </c>
      <c r="F131" s="266">
        <v>10</v>
      </c>
      <c r="G131" s="266">
        <v>24</v>
      </c>
      <c r="H131" s="266">
        <v>24</v>
      </c>
      <c r="I131" s="351">
        <v>11</v>
      </c>
      <c r="J131" s="1048">
        <v>3</v>
      </c>
      <c r="K131" s="1062">
        <v>27</v>
      </c>
      <c r="L131" s="1056">
        <v>6</v>
      </c>
      <c r="M131" s="1056">
        <v>21</v>
      </c>
      <c r="N131" s="1062">
        <v>23</v>
      </c>
      <c r="O131" s="1056">
        <v>5</v>
      </c>
      <c r="P131" s="1056">
        <v>18</v>
      </c>
      <c r="Q131" s="328">
        <f>SUM(R131:S131)</f>
        <v>0</v>
      </c>
      <c r="R131" s="266">
        <f>'[1]Tabelle_6'!D652</f>
        <v>0</v>
      </c>
      <c r="S131" s="265">
        <f>'[1]Tabelle_6'!E652</f>
        <v>0</v>
      </c>
      <c r="T131" s="265">
        <f>'[1]Tabelle_6'!F652</f>
        <v>0</v>
      </c>
      <c r="U131" s="266">
        <f>SUM(V131:W131)</f>
        <v>0</v>
      </c>
      <c r="V131" s="266">
        <f>'[1]Tabelle_6'!J652</f>
        <v>0</v>
      </c>
      <c r="W131" s="265">
        <f>'[1]Tabelle_6'!K652</f>
        <v>0</v>
      </c>
      <c r="X131" s="1604">
        <f>'[1]Tabelle_6'!L652</f>
        <v>0</v>
      </c>
    </row>
    <row r="132" spans="1:24" ht="10.5" customHeight="1">
      <c r="A132" s="1594"/>
      <c r="B132" s="272" t="s">
        <v>96</v>
      </c>
      <c r="C132" s="328">
        <v>2</v>
      </c>
      <c r="D132" s="266">
        <v>1</v>
      </c>
      <c r="E132" s="265">
        <v>1</v>
      </c>
      <c r="F132" s="266">
        <v>0</v>
      </c>
      <c r="G132" s="266">
        <v>1</v>
      </c>
      <c r="H132" s="266">
        <v>1</v>
      </c>
      <c r="I132" s="351">
        <v>1</v>
      </c>
      <c r="J132" s="1048">
        <v>0</v>
      </c>
      <c r="K132" s="1062">
        <v>2</v>
      </c>
      <c r="L132" s="1056">
        <v>0</v>
      </c>
      <c r="M132" s="1056">
        <v>2</v>
      </c>
      <c r="N132" s="1062">
        <v>1</v>
      </c>
      <c r="O132" s="1056">
        <v>0</v>
      </c>
      <c r="P132" s="1056">
        <v>1</v>
      </c>
      <c r="Q132" s="328">
        <f>SUM(R132:S132)</f>
        <v>0</v>
      </c>
      <c r="R132" s="266">
        <f>'[1]Tabelle_6'!D653</f>
        <v>0</v>
      </c>
      <c r="S132" s="265">
        <f>'[1]Tabelle_6'!E653</f>
        <v>0</v>
      </c>
      <c r="T132" s="265">
        <f>'[1]Tabelle_6'!F653</f>
        <v>0</v>
      </c>
      <c r="U132" s="266">
        <f>SUM(V132:W132)</f>
        <v>0</v>
      </c>
      <c r="V132" s="266">
        <f>'[1]Tabelle_6'!J653</f>
        <v>0</v>
      </c>
      <c r="W132" s="265">
        <f>'[1]Tabelle_6'!K653</f>
        <v>0</v>
      </c>
      <c r="X132" s="1604">
        <f>'[1]Tabelle_6'!L653</f>
        <v>0</v>
      </c>
    </row>
    <row r="133" spans="1:24" ht="10.5" customHeight="1">
      <c r="A133" s="1594"/>
      <c r="B133" s="272" t="s">
        <v>97</v>
      </c>
      <c r="C133" s="328">
        <v>2</v>
      </c>
      <c r="D133" s="266">
        <v>1</v>
      </c>
      <c r="E133" s="265">
        <v>1</v>
      </c>
      <c r="F133" s="266">
        <v>0</v>
      </c>
      <c r="G133" s="266">
        <v>0</v>
      </c>
      <c r="H133" s="266">
        <v>2</v>
      </c>
      <c r="I133" s="351">
        <v>0</v>
      </c>
      <c r="J133" s="1048">
        <v>0</v>
      </c>
      <c r="K133" s="1062">
        <v>1</v>
      </c>
      <c r="L133" s="1056">
        <v>1</v>
      </c>
      <c r="M133" s="1056">
        <v>0</v>
      </c>
      <c r="N133" s="1062">
        <v>1</v>
      </c>
      <c r="O133" s="1056">
        <v>1</v>
      </c>
      <c r="P133" s="1056">
        <v>0</v>
      </c>
      <c r="Q133" s="2717">
        <v>0</v>
      </c>
      <c r="R133" s="2727">
        <v>0</v>
      </c>
      <c r="S133" s="2728">
        <v>0</v>
      </c>
      <c r="T133" s="2728">
        <v>0</v>
      </c>
      <c r="U133" s="2727">
        <v>0</v>
      </c>
      <c r="V133" s="2727">
        <v>0</v>
      </c>
      <c r="W133" s="2728">
        <v>0</v>
      </c>
      <c r="X133" s="2729">
        <v>0</v>
      </c>
    </row>
    <row r="134" spans="1:24" ht="10.5" customHeight="1">
      <c r="A134" s="1594"/>
      <c r="B134" s="272" t="s">
        <v>47</v>
      </c>
      <c r="C134" s="328">
        <v>0</v>
      </c>
      <c r="D134" s="266">
        <v>0</v>
      </c>
      <c r="E134" s="265">
        <v>0</v>
      </c>
      <c r="F134" s="266">
        <v>0</v>
      </c>
      <c r="G134" s="266">
        <v>0</v>
      </c>
      <c r="H134" s="266">
        <v>0</v>
      </c>
      <c r="I134" s="351">
        <v>0</v>
      </c>
      <c r="J134" s="1048">
        <v>0</v>
      </c>
      <c r="K134" s="1062">
        <v>0</v>
      </c>
      <c r="L134" s="1056">
        <v>0</v>
      </c>
      <c r="M134" s="1056">
        <v>0</v>
      </c>
      <c r="N134" s="1062">
        <v>0</v>
      </c>
      <c r="O134" s="1056">
        <v>0</v>
      </c>
      <c r="P134" s="1056">
        <v>0</v>
      </c>
      <c r="Q134" s="2717"/>
      <c r="R134" s="2727"/>
      <c r="S134" s="2728"/>
      <c r="T134" s="2728"/>
      <c r="U134" s="2727"/>
      <c r="V134" s="2727"/>
      <c r="W134" s="2728"/>
      <c r="X134" s="2729"/>
    </row>
    <row r="135" spans="1:24" ht="4.5" customHeight="1">
      <c r="A135" s="1594"/>
      <c r="B135" s="252"/>
      <c r="C135" s="332"/>
      <c r="D135" s="255"/>
      <c r="E135" s="254"/>
      <c r="F135" s="255"/>
      <c r="G135" s="255"/>
      <c r="H135" s="254"/>
      <c r="I135" s="276"/>
      <c r="J135" s="1047"/>
      <c r="K135" s="334"/>
      <c r="L135" s="1047"/>
      <c r="M135" s="1090"/>
      <c r="N135" s="335"/>
      <c r="O135" s="1047"/>
      <c r="P135" s="1047"/>
      <c r="Q135" s="332"/>
      <c r="R135" s="255"/>
      <c r="S135" s="254"/>
      <c r="T135" s="254"/>
      <c r="U135" s="269" t="s">
        <v>46</v>
      </c>
      <c r="V135" s="255"/>
      <c r="W135" s="254"/>
      <c r="X135" s="1603"/>
    </row>
    <row r="136" spans="1:25" s="107" customFormat="1" ht="10.5" customHeight="1">
      <c r="A136" s="1605" t="s">
        <v>439</v>
      </c>
      <c r="B136" s="330" t="s">
        <v>94</v>
      </c>
      <c r="C136" s="332">
        <v>164</v>
      </c>
      <c r="D136" s="269">
        <v>25</v>
      </c>
      <c r="E136" s="331">
        <v>139</v>
      </c>
      <c r="F136" s="260">
        <v>65</v>
      </c>
      <c r="G136" s="260">
        <v>57</v>
      </c>
      <c r="H136" s="356">
        <v>42</v>
      </c>
      <c r="I136" s="348">
        <v>98</v>
      </c>
      <c r="J136" s="335">
        <v>37</v>
      </c>
      <c r="K136" s="334">
        <v>29</v>
      </c>
      <c r="L136" s="335">
        <v>10</v>
      </c>
      <c r="M136" s="337">
        <v>19</v>
      </c>
      <c r="N136" s="335">
        <v>24</v>
      </c>
      <c r="O136" s="335">
        <v>8</v>
      </c>
      <c r="P136" s="335">
        <v>16</v>
      </c>
      <c r="Q136" s="332">
        <v>16</v>
      </c>
      <c r="R136" s="269">
        <v>1</v>
      </c>
      <c r="S136" s="331">
        <v>15</v>
      </c>
      <c r="T136" s="331">
        <v>13</v>
      </c>
      <c r="U136" s="269">
        <v>0</v>
      </c>
      <c r="V136" s="269">
        <v>0</v>
      </c>
      <c r="W136" s="331">
        <v>0</v>
      </c>
      <c r="X136" s="1606">
        <v>0</v>
      </c>
      <c r="Y136" s="338"/>
    </row>
    <row r="137" spans="1:24" ht="4.5" customHeight="1">
      <c r="A137" s="1594"/>
      <c r="B137" s="252"/>
      <c r="C137" s="332"/>
      <c r="D137" s="255"/>
      <c r="E137" s="254"/>
      <c r="F137" s="255"/>
      <c r="G137" s="255"/>
      <c r="H137" s="254"/>
      <c r="I137" s="276"/>
      <c r="J137" s="1047"/>
      <c r="K137" s="334"/>
      <c r="L137" s="1047"/>
      <c r="M137" s="1090"/>
      <c r="N137" s="335"/>
      <c r="O137" s="1047"/>
      <c r="P137" s="1047"/>
      <c r="Q137" s="332"/>
      <c r="R137" s="255"/>
      <c r="S137" s="254"/>
      <c r="T137" s="254"/>
      <c r="U137" s="269"/>
      <c r="V137" s="255"/>
      <c r="W137" s="254"/>
      <c r="X137" s="1603"/>
    </row>
    <row r="138" spans="1:24" ht="10.5" customHeight="1">
      <c r="A138" s="1594"/>
      <c r="B138" s="272" t="s">
        <v>95</v>
      </c>
      <c r="C138" s="328">
        <v>100</v>
      </c>
      <c r="D138" s="266">
        <v>12</v>
      </c>
      <c r="E138" s="265">
        <v>88</v>
      </c>
      <c r="F138" s="266">
        <v>47</v>
      </c>
      <c r="G138" s="266">
        <v>31</v>
      </c>
      <c r="H138" s="266">
        <v>22</v>
      </c>
      <c r="I138" s="351">
        <v>65</v>
      </c>
      <c r="J138" s="1048">
        <v>23</v>
      </c>
      <c r="K138" s="1062">
        <v>17</v>
      </c>
      <c r="L138" s="1056">
        <v>2</v>
      </c>
      <c r="M138" s="1056">
        <v>15</v>
      </c>
      <c r="N138" s="1062">
        <v>12</v>
      </c>
      <c r="O138" s="1056">
        <v>0</v>
      </c>
      <c r="P138" s="1056">
        <v>12</v>
      </c>
      <c r="Q138" s="328">
        <v>13</v>
      </c>
      <c r="R138" s="266">
        <v>1</v>
      </c>
      <c r="S138" s="265">
        <v>12</v>
      </c>
      <c r="T138" s="265">
        <v>10</v>
      </c>
      <c r="U138" s="266">
        <v>0</v>
      </c>
      <c r="V138" s="266">
        <v>0</v>
      </c>
      <c r="W138" s="265">
        <v>0</v>
      </c>
      <c r="X138" s="1604">
        <v>0</v>
      </c>
    </row>
    <row r="139" spans="1:24" ht="10.5" customHeight="1">
      <c r="A139" s="1594"/>
      <c r="B139" s="272" t="s">
        <v>96</v>
      </c>
      <c r="C139" s="328">
        <v>54</v>
      </c>
      <c r="D139" s="266">
        <v>10</v>
      </c>
      <c r="E139" s="265">
        <v>44</v>
      </c>
      <c r="F139" s="266">
        <v>15</v>
      </c>
      <c r="G139" s="266">
        <v>21</v>
      </c>
      <c r="H139" s="266">
        <v>18</v>
      </c>
      <c r="I139" s="351">
        <v>27</v>
      </c>
      <c r="J139" s="1048">
        <v>13</v>
      </c>
      <c r="K139" s="1062">
        <v>9</v>
      </c>
      <c r="L139" s="1056">
        <v>6</v>
      </c>
      <c r="M139" s="1056">
        <v>3</v>
      </c>
      <c r="N139" s="1062">
        <v>9</v>
      </c>
      <c r="O139" s="1056">
        <v>6</v>
      </c>
      <c r="P139" s="1056">
        <v>3</v>
      </c>
      <c r="Q139" s="328">
        <v>3</v>
      </c>
      <c r="R139" s="266">
        <v>0</v>
      </c>
      <c r="S139" s="265">
        <v>3</v>
      </c>
      <c r="T139" s="265">
        <v>3</v>
      </c>
      <c r="U139" s="266">
        <v>0</v>
      </c>
      <c r="V139" s="266">
        <v>0</v>
      </c>
      <c r="W139" s="265">
        <v>0</v>
      </c>
      <c r="X139" s="1604">
        <v>0</v>
      </c>
    </row>
    <row r="140" spans="1:24" ht="10.5" customHeight="1">
      <c r="A140" s="1594"/>
      <c r="B140" s="272" t="s">
        <v>97</v>
      </c>
      <c r="C140" s="328">
        <v>0</v>
      </c>
      <c r="D140" s="266">
        <v>0</v>
      </c>
      <c r="E140" s="265">
        <v>0</v>
      </c>
      <c r="F140" s="266">
        <v>0</v>
      </c>
      <c r="G140" s="266">
        <v>0</v>
      </c>
      <c r="H140" s="266">
        <v>0</v>
      </c>
      <c r="I140" s="351">
        <v>0</v>
      </c>
      <c r="J140" s="1048">
        <v>0</v>
      </c>
      <c r="K140" s="1062">
        <v>0</v>
      </c>
      <c r="L140" s="1056">
        <v>0</v>
      </c>
      <c r="M140" s="1056">
        <v>0</v>
      </c>
      <c r="N140" s="1062">
        <v>0</v>
      </c>
      <c r="O140" s="1056">
        <v>0</v>
      </c>
      <c r="P140" s="1056">
        <v>0</v>
      </c>
      <c r="Q140" s="2717">
        <v>0</v>
      </c>
      <c r="R140" s="2727">
        <v>0</v>
      </c>
      <c r="S140" s="2728">
        <v>0</v>
      </c>
      <c r="T140" s="2728">
        <v>0</v>
      </c>
      <c r="U140" s="2727">
        <v>0</v>
      </c>
      <c r="V140" s="2727">
        <v>0</v>
      </c>
      <c r="W140" s="2728">
        <v>0</v>
      </c>
      <c r="X140" s="2729">
        <v>0</v>
      </c>
    </row>
    <row r="141" spans="1:24" ht="10.5" customHeight="1">
      <c r="A141" s="1594"/>
      <c r="B141" s="272" t="s">
        <v>47</v>
      </c>
      <c r="C141" s="328">
        <v>10</v>
      </c>
      <c r="D141" s="266">
        <v>3</v>
      </c>
      <c r="E141" s="265">
        <v>7</v>
      </c>
      <c r="F141" s="266">
        <v>3</v>
      </c>
      <c r="G141" s="266">
        <v>5</v>
      </c>
      <c r="H141" s="266">
        <v>2</v>
      </c>
      <c r="I141" s="351">
        <v>6</v>
      </c>
      <c r="J141" s="1048">
        <v>1</v>
      </c>
      <c r="K141" s="1062">
        <v>3</v>
      </c>
      <c r="L141" s="1056">
        <v>2</v>
      </c>
      <c r="M141" s="1056">
        <v>1</v>
      </c>
      <c r="N141" s="1062">
        <v>3</v>
      </c>
      <c r="O141" s="1056">
        <v>2</v>
      </c>
      <c r="P141" s="1056">
        <v>1</v>
      </c>
      <c r="Q141" s="2717"/>
      <c r="R141" s="2727"/>
      <c r="S141" s="2728"/>
      <c r="T141" s="2728"/>
      <c r="U141" s="2727"/>
      <c r="V141" s="2727"/>
      <c r="W141" s="2728"/>
      <c r="X141" s="2729"/>
    </row>
    <row r="142" spans="1:24" ht="4.5" customHeight="1" thickBot="1">
      <c r="A142" s="1617"/>
      <c r="B142" s="1618"/>
      <c r="C142" s="1619" t="s">
        <v>46</v>
      </c>
      <c r="D142" s="1620"/>
      <c r="E142" s="1621"/>
      <c r="F142" s="1620"/>
      <c r="G142" s="1620"/>
      <c r="H142" s="1621"/>
      <c r="I142" s="1622"/>
      <c r="J142" s="1623"/>
      <c r="K142" s="1624"/>
      <c r="L142" s="1623"/>
      <c r="M142" s="1625"/>
      <c r="N142" s="1626"/>
      <c r="O142" s="1623"/>
      <c r="P142" s="1623"/>
      <c r="Q142" s="1619"/>
      <c r="R142" s="1620"/>
      <c r="S142" s="1620"/>
      <c r="T142" s="1622"/>
      <c r="U142" s="1627"/>
      <c r="V142" s="1620"/>
      <c r="W142" s="1621"/>
      <c r="X142" s="1643"/>
    </row>
    <row r="143" spans="1:24" ht="10.5" customHeight="1">
      <c r="A143" s="352"/>
      <c r="B143" s="357"/>
      <c r="C143" s="266"/>
      <c r="D143" s="266"/>
      <c r="E143" s="269"/>
      <c r="F143" s="266"/>
      <c r="G143" s="266"/>
      <c r="H143" s="266"/>
      <c r="I143" s="266"/>
      <c r="J143" s="1056"/>
      <c r="K143" s="1056"/>
      <c r="L143" s="1056"/>
      <c r="M143" s="335"/>
      <c r="N143" s="1056"/>
      <c r="O143" s="1056"/>
      <c r="P143" s="335"/>
      <c r="Q143" s="266"/>
      <c r="R143" s="266"/>
      <c r="S143" s="269"/>
      <c r="T143" s="266"/>
      <c r="U143" s="266"/>
      <c r="V143" s="266"/>
      <c r="W143" s="269"/>
      <c r="X143" s="266"/>
    </row>
    <row r="144" spans="1:24" ht="10.5" customHeight="1">
      <c r="A144" s="352"/>
      <c r="B144" s="357"/>
      <c r="C144" s="266"/>
      <c r="D144" s="266"/>
      <c r="E144" s="269"/>
      <c r="F144" s="266"/>
      <c r="G144" s="266"/>
      <c r="H144" s="266"/>
      <c r="I144" s="266"/>
      <c r="J144" s="1056"/>
      <c r="K144" s="1056"/>
      <c r="L144" s="1056"/>
      <c r="M144" s="335"/>
      <c r="N144" s="1056"/>
      <c r="O144" s="1056"/>
      <c r="P144" s="335"/>
      <c r="Q144" s="266"/>
      <c r="R144" s="266"/>
      <c r="S144" s="269"/>
      <c r="T144" s="266"/>
      <c r="U144" s="266"/>
      <c r="V144" s="266"/>
      <c r="W144" s="269"/>
      <c r="X144" s="273" t="s">
        <v>46</v>
      </c>
    </row>
    <row r="145" spans="1:24" ht="11.25">
      <c r="A145" s="2713" t="s">
        <v>259</v>
      </c>
      <c r="B145" s="2713"/>
      <c r="C145" s="2713"/>
      <c r="D145" s="2713"/>
      <c r="E145" s="2713"/>
      <c r="F145" s="2713"/>
      <c r="G145" s="2713"/>
      <c r="H145" s="2713"/>
      <c r="I145" s="2713"/>
      <c r="J145" s="2713"/>
      <c r="K145" s="2713"/>
      <c r="L145" s="2713"/>
      <c r="M145" s="2713"/>
      <c r="N145" s="2713"/>
      <c r="O145" s="2713"/>
      <c r="P145" s="2713"/>
      <c r="Q145" s="2713"/>
      <c r="R145" s="2713"/>
      <c r="S145" s="2713"/>
      <c r="T145" s="2713"/>
      <c r="U145" s="2713"/>
      <c r="V145" s="2713"/>
      <c r="W145" s="2713"/>
      <c r="X145" s="2713"/>
    </row>
    <row r="146" spans="1:24" ht="10.5" customHeight="1">
      <c r="A146" s="353" t="str">
        <f>$A$51</f>
        <v>noch: 7. Pferdewirt/-in</v>
      </c>
      <c r="B146" s="311"/>
      <c r="C146" s="340"/>
      <c r="D146" s="340"/>
      <c r="E146" s="358"/>
      <c r="F146" s="340"/>
      <c r="G146" s="340"/>
      <c r="H146" s="340"/>
      <c r="I146" s="340"/>
      <c r="J146" s="1059"/>
      <c r="K146" s="1059"/>
      <c r="L146" s="1059"/>
      <c r="M146" s="1110"/>
      <c r="N146" s="1059"/>
      <c r="O146" s="1059"/>
      <c r="P146" s="1110"/>
      <c r="Q146" s="340"/>
      <c r="R146" s="340"/>
      <c r="S146" s="358"/>
      <c r="T146" s="340"/>
      <c r="U146" s="340"/>
      <c r="V146" s="340"/>
      <c r="W146" s="358"/>
      <c r="X146" s="20" t="str">
        <f>'A. Ausbildungsverh. Landwirt'!$W$3</f>
        <v>Mai 2007</v>
      </c>
    </row>
    <row r="147" spans="1:24" ht="10.5" customHeight="1" thickBot="1">
      <c r="A147" s="306"/>
      <c r="B147" s="306"/>
      <c r="C147" s="255"/>
      <c r="D147" s="255"/>
      <c r="E147" s="269"/>
      <c r="F147" s="255"/>
      <c r="G147" s="255"/>
      <c r="H147" s="255"/>
      <c r="I147" s="255"/>
      <c r="J147" s="1047"/>
      <c r="K147" s="1047"/>
      <c r="L147" s="1047"/>
      <c r="M147" s="335"/>
      <c r="N147" s="1047"/>
      <c r="O147" s="1047"/>
      <c r="P147" s="335"/>
      <c r="Q147" s="255"/>
      <c r="R147" s="255"/>
      <c r="S147" s="269"/>
      <c r="T147" s="255"/>
      <c r="U147" s="255"/>
      <c r="V147" s="255"/>
      <c r="W147" s="269"/>
      <c r="X147" s="255"/>
    </row>
    <row r="148" spans="1:24" ht="15" customHeight="1">
      <c r="A148" s="1585"/>
      <c r="B148" s="1586"/>
      <c r="C148" s="2671" t="str">
        <f>'A. Ausbildungsverh. Landwirt'!$B$8</f>
        <v>Auszubildende am 31.12.2006</v>
      </c>
      <c r="D148" s="2672"/>
      <c r="E148" s="2672"/>
      <c r="F148" s="2672"/>
      <c r="G148" s="2672"/>
      <c r="H148" s="2673"/>
      <c r="I148" s="1628" t="s">
        <v>1</v>
      </c>
      <c r="J148" s="1629" t="s">
        <v>2</v>
      </c>
      <c r="K148" s="1630" t="str">
        <f>K100</f>
        <v>Teilnehmer an Abschlussprüfungen </v>
      </c>
      <c r="L148" s="1631"/>
      <c r="M148" s="1631"/>
      <c r="N148" s="1631"/>
      <c r="O148" s="1631"/>
      <c r="P148" s="1632"/>
      <c r="Q148" s="1633" t="s">
        <v>284</v>
      </c>
      <c r="R148" s="1634"/>
      <c r="S148" s="1634"/>
      <c r="T148" s="1634"/>
      <c r="U148" s="1634"/>
      <c r="V148" s="1634"/>
      <c r="W148" s="1634"/>
      <c r="X148" s="1635"/>
    </row>
    <row r="149" spans="1:24" ht="10.5" customHeight="1">
      <c r="A149" s="1594"/>
      <c r="B149" s="253"/>
      <c r="C149" s="255"/>
      <c r="D149" s="262"/>
      <c r="E149" s="255"/>
      <c r="F149" s="256"/>
      <c r="G149" s="257"/>
      <c r="H149" s="257"/>
      <c r="I149" s="258" t="s">
        <v>5</v>
      </c>
      <c r="J149" s="1050" t="s">
        <v>6</v>
      </c>
      <c r="K149" s="1047"/>
      <c r="L149" s="1093"/>
      <c r="M149" s="336"/>
      <c r="N149" s="1094" t="s">
        <v>3</v>
      </c>
      <c r="O149" s="1095"/>
      <c r="P149" s="1096"/>
      <c r="Q149" s="255"/>
      <c r="R149" s="262"/>
      <c r="S149" s="260"/>
      <c r="T149" s="262"/>
      <c r="U149" s="263" t="s">
        <v>4</v>
      </c>
      <c r="V149" s="261"/>
      <c r="W149" s="261"/>
      <c r="X149" s="1610"/>
    </row>
    <row r="150" spans="1:24" ht="10.5" customHeight="1">
      <c r="A150" s="1594"/>
      <c r="B150" s="264" t="s">
        <v>12</v>
      </c>
      <c r="C150" s="266"/>
      <c r="D150" s="351"/>
      <c r="E150" s="266"/>
      <c r="F150" s="267" t="s">
        <v>99</v>
      </c>
      <c r="G150" s="268"/>
      <c r="H150" s="268"/>
      <c r="I150" s="258" t="s">
        <v>12</v>
      </c>
      <c r="J150" s="1050" t="s">
        <v>12</v>
      </c>
      <c r="K150" s="1056"/>
      <c r="L150" s="1048"/>
      <c r="M150" s="335"/>
      <c r="N150" s="1097" t="s">
        <v>77</v>
      </c>
      <c r="O150" s="1098"/>
      <c r="P150" s="1099"/>
      <c r="Q150" s="266"/>
      <c r="R150" s="351"/>
      <c r="S150" s="269"/>
      <c r="T150" s="258" t="s">
        <v>8</v>
      </c>
      <c r="U150" s="270" t="s">
        <v>9</v>
      </c>
      <c r="V150" s="271"/>
      <c r="W150" s="271"/>
      <c r="X150" s="1611"/>
    </row>
    <row r="151" spans="1:24" ht="10.5" customHeight="1">
      <c r="A151" s="1597" t="s">
        <v>53</v>
      </c>
      <c r="B151" s="264" t="s">
        <v>76</v>
      </c>
      <c r="C151" s="255"/>
      <c r="D151" s="617"/>
      <c r="E151" s="273"/>
      <c r="F151" s="274" t="s">
        <v>100</v>
      </c>
      <c r="G151" s="275"/>
      <c r="H151" s="275"/>
      <c r="I151" s="258" t="s">
        <v>24</v>
      </c>
      <c r="J151" s="1051" t="s">
        <v>24</v>
      </c>
      <c r="K151" s="1059"/>
      <c r="L151" s="1054"/>
      <c r="M151" s="336"/>
      <c r="N151" s="1054"/>
      <c r="O151" s="1090"/>
      <c r="P151" s="1090"/>
      <c r="Q151" s="344"/>
      <c r="R151" s="345"/>
      <c r="S151" s="278"/>
      <c r="T151" s="258" t="s">
        <v>13</v>
      </c>
      <c r="U151" s="258"/>
      <c r="V151" s="259"/>
      <c r="W151" s="279"/>
      <c r="X151" s="1612" t="s">
        <v>8</v>
      </c>
    </row>
    <row r="152" spans="1:24" ht="10.5" customHeight="1">
      <c r="A152" s="1594"/>
      <c r="B152" s="264" t="s">
        <v>78</v>
      </c>
      <c r="C152" s="280" t="s">
        <v>23</v>
      </c>
      <c r="D152" s="258" t="s">
        <v>21</v>
      </c>
      <c r="E152" s="259" t="s">
        <v>22</v>
      </c>
      <c r="F152" s="281"/>
      <c r="G152" s="282"/>
      <c r="H152" s="282"/>
      <c r="I152" s="258" t="s">
        <v>39</v>
      </c>
      <c r="J152" s="1050" t="s">
        <v>39</v>
      </c>
      <c r="K152" s="1100" t="s">
        <v>23</v>
      </c>
      <c r="L152" s="1101" t="s">
        <v>21</v>
      </c>
      <c r="M152" s="1050" t="s">
        <v>22</v>
      </c>
      <c r="N152" s="1102" t="s">
        <v>23</v>
      </c>
      <c r="O152" s="1101" t="s">
        <v>21</v>
      </c>
      <c r="P152" s="1050" t="s">
        <v>22</v>
      </c>
      <c r="Q152" s="280" t="s">
        <v>23</v>
      </c>
      <c r="R152" s="258" t="s">
        <v>21</v>
      </c>
      <c r="S152" s="259" t="s">
        <v>22</v>
      </c>
      <c r="T152" s="258" t="s">
        <v>25</v>
      </c>
      <c r="U152" s="279" t="s">
        <v>23</v>
      </c>
      <c r="V152" s="258" t="s">
        <v>21</v>
      </c>
      <c r="W152" s="259" t="s">
        <v>22</v>
      </c>
      <c r="X152" s="1612" t="s">
        <v>13</v>
      </c>
    </row>
    <row r="153" spans="1:24" ht="10.5" customHeight="1">
      <c r="A153" s="1594"/>
      <c r="B153" s="253"/>
      <c r="C153" s="280" t="s">
        <v>35</v>
      </c>
      <c r="D153" s="258" t="s">
        <v>34</v>
      </c>
      <c r="E153" s="259" t="s">
        <v>34</v>
      </c>
      <c r="F153" s="258" t="s">
        <v>36</v>
      </c>
      <c r="G153" s="259" t="s">
        <v>37</v>
      </c>
      <c r="H153" s="259" t="s">
        <v>38</v>
      </c>
      <c r="I153" s="258" t="s">
        <v>45</v>
      </c>
      <c r="J153" s="1050" t="s">
        <v>45</v>
      </c>
      <c r="K153" s="1100" t="s">
        <v>35</v>
      </c>
      <c r="L153" s="1101" t="s">
        <v>34</v>
      </c>
      <c r="M153" s="1050" t="s">
        <v>40</v>
      </c>
      <c r="N153" s="1102" t="s">
        <v>35</v>
      </c>
      <c r="O153" s="1101" t="s">
        <v>34</v>
      </c>
      <c r="P153" s="1050" t="s">
        <v>40</v>
      </c>
      <c r="Q153" s="280" t="s">
        <v>35</v>
      </c>
      <c r="R153" s="258" t="s">
        <v>34</v>
      </c>
      <c r="S153" s="259" t="s">
        <v>40</v>
      </c>
      <c r="T153" s="258" t="s">
        <v>41</v>
      </c>
      <c r="U153" s="279" t="s">
        <v>35</v>
      </c>
      <c r="V153" s="258" t="s">
        <v>34</v>
      </c>
      <c r="W153" s="259" t="s">
        <v>40</v>
      </c>
      <c r="X153" s="1612" t="s">
        <v>25</v>
      </c>
    </row>
    <row r="154" spans="1:24" ht="10.5" customHeight="1">
      <c r="A154" s="1599"/>
      <c r="B154" s="283"/>
      <c r="C154" s="344"/>
      <c r="D154" s="286"/>
      <c r="E154" s="277"/>
      <c r="F154" s="345"/>
      <c r="G154" s="277"/>
      <c r="H154" s="277"/>
      <c r="I154" s="345"/>
      <c r="J154" s="1057"/>
      <c r="K154" s="336"/>
      <c r="L154" s="1055"/>
      <c r="M154" s="1090"/>
      <c r="N154" s="1090"/>
      <c r="O154" s="1054"/>
      <c r="P154" s="1090"/>
      <c r="Q154" s="278"/>
      <c r="R154" s="286"/>
      <c r="S154" s="277"/>
      <c r="T154" s="345"/>
      <c r="U154" s="359"/>
      <c r="V154" s="345"/>
      <c r="W154" s="277"/>
      <c r="X154" s="1612" t="s">
        <v>41</v>
      </c>
    </row>
    <row r="155" spans="1:24" ht="4.5" customHeight="1">
      <c r="A155" s="1636"/>
      <c r="B155" s="619"/>
      <c r="C155" s="361" t="s">
        <v>46</v>
      </c>
      <c r="D155" s="320"/>
      <c r="E155" s="320"/>
      <c r="F155" s="319"/>
      <c r="G155" s="320"/>
      <c r="H155" s="321"/>
      <c r="I155" s="319"/>
      <c r="J155" s="1060"/>
      <c r="K155" s="1111" t="s">
        <v>46</v>
      </c>
      <c r="L155" s="1045"/>
      <c r="M155" s="1086"/>
      <c r="N155" s="1112" t="s">
        <v>46</v>
      </c>
      <c r="O155" s="1045"/>
      <c r="P155" s="1045"/>
      <c r="Q155" s="360" t="s">
        <v>46</v>
      </c>
      <c r="R155" s="320"/>
      <c r="S155" s="320"/>
      <c r="T155" s="609"/>
      <c r="U155" s="361" t="s">
        <v>46</v>
      </c>
      <c r="V155" s="320"/>
      <c r="W155" s="320"/>
      <c r="X155" s="1600"/>
    </row>
    <row r="156" spans="1:25" s="107" customFormat="1" ht="10.5" customHeight="1">
      <c r="A156" s="1637" t="s">
        <v>69</v>
      </c>
      <c r="B156" s="347" t="s">
        <v>94</v>
      </c>
      <c r="C156" s="2397">
        <v>57</v>
      </c>
      <c r="D156" s="2397">
        <v>17</v>
      </c>
      <c r="E156" s="2398">
        <v>40</v>
      </c>
      <c r="F156" s="2558">
        <v>14</v>
      </c>
      <c r="G156" s="2558">
        <v>22</v>
      </c>
      <c r="H156" s="2559">
        <v>21</v>
      </c>
      <c r="I156" s="2560">
        <v>17</v>
      </c>
      <c r="J156" s="2561">
        <v>5</v>
      </c>
      <c r="K156" s="2562">
        <v>28</v>
      </c>
      <c r="L156" s="2563">
        <v>1</v>
      </c>
      <c r="M156" s="2564">
        <v>27</v>
      </c>
      <c r="N156" s="2563">
        <v>21</v>
      </c>
      <c r="O156" s="2563">
        <v>0</v>
      </c>
      <c r="P156" s="2563">
        <v>21</v>
      </c>
      <c r="Q156" s="2396">
        <v>4</v>
      </c>
      <c r="R156" s="2397">
        <v>2</v>
      </c>
      <c r="S156" s="2398">
        <v>2</v>
      </c>
      <c r="T156" s="2398">
        <v>4</v>
      </c>
      <c r="U156" s="2397">
        <v>3</v>
      </c>
      <c r="V156" s="2397">
        <v>2</v>
      </c>
      <c r="W156" s="2397">
        <v>1</v>
      </c>
      <c r="X156" s="2487">
        <v>3</v>
      </c>
      <c r="Y156" s="338"/>
    </row>
    <row r="157" spans="1:24" ht="4.5" customHeight="1">
      <c r="A157" s="1638"/>
      <c r="B157" s="350"/>
      <c r="C157" s="2397"/>
      <c r="D157" s="2402"/>
      <c r="E157" s="2403"/>
      <c r="F157" s="2402"/>
      <c r="G157" s="2402"/>
      <c r="H157" s="2403"/>
      <c r="I157" s="2401"/>
      <c r="J157" s="2565"/>
      <c r="K157" s="2562"/>
      <c r="L157" s="2566"/>
      <c r="M157" s="2567"/>
      <c r="N157" s="2563"/>
      <c r="O157" s="2566"/>
      <c r="P157" s="2566"/>
      <c r="Q157" s="2396"/>
      <c r="R157" s="2402"/>
      <c r="S157" s="2403"/>
      <c r="T157" s="2403"/>
      <c r="U157" s="2397"/>
      <c r="V157" s="2402"/>
      <c r="W157" s="2402"/>
      <c r="X157" s="2405"/>
    </row>
    <row r="158" spans="1:24" ht="10.5" customHeight="1">
      <c r="A158" s="1638"/>
      <c r="B158" s="355" t="s">
        <v>95</v>
      </c>
      <c r="C158" s="2568">
        <v>56</v>
      </c>
      <c r="D158" s="2569">
        <v>17</v>
      </c>
      <c r="E158" s="2570">
        <v>39</v>
      </c>
      <c r="F158" s="2569">
        <v>14</v>
      </c>
      <c r="G158" s="2569">
        <v>21</v>
      </c>
      <c r="H158" s="2569">
        <v>21</v>
      </c>
      <c r="I158" s="2568">
        <v>17</v>
      </c>
      <c r="J158" s="2571">
        <v>3</v>
      </c>
      <c r="K158" s="2572">
        <v>27</v>
      </c>
      <c r="L158" s="2573">
        <v>1</v>
      </c>
      <c r="M158" s="2573">
        <v>26</v>
      </c>
      <c r="N158" s="2572">
        <v>20</v>
      </c>
      <c r="O158" s="2573">
        <v>0</v>
      </c>
      <c r="P158" s="2573">
        <v>20</v>
      </c>
      <c r="Q158" s="2568">
        <v>4</v>
      </c>
      <c r="R158" s="2569">
        <v>2</v>
      </c>
      <c r="S158" s="2570">
        <v>2</v>
      </c>
      <c r="T158" s="2570">
        <v>4</v>
      </c>
      <c r="U158" s="2569">
        <v>3</v>
      </c>
      <c r="V158" s="2569">
        <v>2</v>
      </c>
      <c r="W158" s="2570">
        <v>1</v>
      </c>
      <c r="X158" s="2574">
        <v>3</v>
      </c>
    </row>
    <row r="159" spans="1:26" ht="10.5" customHeight="1">
      <c r="A159" s="1638"/>
      <c r="B159" s="355" t="s">
        <v>96</v>
      </c>
      <c r="C159" s="2568">
        <v>1</v>
      </c>
      <c r="D159" s="2569">
        <v>0</v>
      </c>
      <c r="E159" s="2570">
        <v>1</v>
      </c>
      <c r="F159" s="2569">
        <v>0</v>
      </c>
      <c r="G159" s="2569">
        <v>1</v>
      </c>
      <c r="H159" s="2569">
        <v>0</v>
      </c>
      <c r="I159" s="2568">
        <v>0</v>
      </c>
      <c r="J159" s="2571">
        <v>2</v>
      </c>
      <c r="K159" s="2572">
        <v>1</v>
      </c>
      <c r="L159" s="2573">
        <v>0</v>
      </c>
      <c r="M159" s="2573">
        <v>1</v>
      </c>
      <c r="N159" s="2572">
        <v>1</v>
      </c>
      <c r="O159" s="2573">
        <v>0</v>
      </c>
      <c r="P159" s="2573">
        <v>1</v>
      </c>
      <c r="Q159" s="2568">
        <v>0</v>
      </c>
      <c r="R159" s="2569">
        <v>0</v>
      </c>
      <c r="S159" s="2570">
        <v>0</v>
      </c>
      <c r="T159" s="2570">
        <v>0</v>
      </c>
      <c r="U159" s="2569">
        <v>0</v>
      </c>
      <c r="V159" s="2569">
        <v>0</v>
      </c>
      <c r="W159" s="2570">
        <v>0</v>
      </c>
      <c r="X159" s="2574">
        <v>0</v>
      </c>
      <c r="Z159" s="106" t="s">
        <v>46</v>
      </c>
    </row>
    <row r="160" spans="1:24" ht="10.5" customHeight="1">
      <c r="A160" s="1638"/>
      <c r="B160" s="355" t="s">
        <v>97</v>
      </c>
      <c r="C160" s="2568">
        <v>0</v>
      </c>
      <c r="D160" s="2569">
        <v>0</v>
      </c>
      <c r="E160" s="2570">
        <v>0</v>
      </c>
      <c r="F160" s="2569">
        <v>0</v>
      </c>
      <c r="G160" s="2569">
        <v>0</v>
      </c>
      <c r="H160" s="2569">
        <v>0</v>
      </c>
      <c r="I160" s="2568">
        <v>0</v>
      </c>
      <c r="J160" s="2571">
        <v>0</v>
      </c>
      <c r="K160" s="2572">
        <v>0</v>
      </c>
      <c r="L160" s="2573">
        <v>0</v>
      </c>
      <c r="M160" s="2573">
        <v>0</v>
      </c>
      <c r="N160" s="2572">
        <v>0</v>
      </c>
      <c r="O160" s="2573">
        <v>0</v>
      </c>
      <c r="P160" s="2573">
        <v>0</v>
      </c>
      <c r="Q160" s="2718">
        <v>0</v>
      </c>
      <c r="R160" s="2719">
        <v>0</v>
      </c>
      <c r="S160" s="2720">
        <v>0</v>
      </c>
      <c r="T160" s="2719">
        <v>0</v>
      </c>
      <c r="U160" s="2718">
        <v>0</v>
      </c>
      <c r="V160" s="2719">
        <v>0</v>
      </c>
      <c r="W160" s="2720">
        <v>0</v>
      </c>
      <c r="X160" s="2721">
        <v>0</v>
      </c>
    </row>
    <row r="161" spans="1:24" ht="10.5" customHeight="1">
      <c r="A161" s="1638"/>
      <c r="B161" s="355" t="s">
        <v>47</v>
      </c>
      <c r="C161" s="2568">
        <v>0</v>
      </c>
      <c r="D161" s="2569">
        <v>0</v>
      </c>
      <c r="E161" s="2570">
        <v>0</v>
      </c>
      <c r="F161" s="2569">
        <v>0</v>
      </c>
      <c r="G161" s="2569">
        <v>0</v>
      </c>
      <c r="H161" s="2569">
        <v>0</v>
      </c>
      <c r="I161" s="2568">
        <v>0</v>
      </c>
      <c r="J161" s="2571">
        <v>0</v>
      </c>
      <c r="K161" s="2572">
        <v>0</v>
      </c>
      <c r="L161" s="2573">
        <v>0</v>
      </c>
      <c r="M161" s="2573">
        <v>0</v>
      </c>
      <c r="N161" s="2572">
        <v>0</v>
      </c>
      <c r="O161" s="2573">
        <v>0</v>
      </c>
      <c r="P161" s="2573">
        <v>0</v>
      </c>
      <c r="Q161" s="2718"/>
      <c r="R161" s="2719"/>
      <c r="S161" s="2720"/>
      <c r="T161" s="2719"/>
      <c r="U161" s="2718"/>
      <c r="V161" s="2719"/>
      <c r="W161" s="2720"/>
      <c r="X161" s="2721"/>
    </row>
    <row r="162" spans="1:24" ht="4.5" customHeight="1">
      <c r="A162" s="1639"/>
      <c r="B162" s="362"/>
      <c r="C162" s="2397"/>
      <c r="D162" s="2569"/>
      <c r="E162" s="2569"/>
      <c r="F162" s="2575"/>
      <c r="G162" s="2576"/>
      <c r="H162" s="2577"/>
      <c r="I162" s="2568"/>
      <c r="J162" s="2571"/>
      <c r="K162" s="2562"/>
      <c r="L162" s="2573"/>
      <c r="M162" s="2578"/>
      <c r="N162" s="2563"/>
      <c r="O162" s="2573"/>
      <c r="P162" s="2573"/>
      <c r="Q162" s="2396"/>
      <c r="R162" s="2569"/>
      <c r="S162" s="2569"/>
      <c r="T162" s="2579"/>
      <c r="U162" s="2397"/>
      <c r="V162" s="2569"/>
      <c r="W162" s="2569"/>
      <c r="X162" s="2574"/>
    </row>
    <row r="163" spans="1:25" s="60" customFormat="1" ht="19.5" customHeight="1">
      <c r="A163" s="1640" t="s">
        <v>80</v>
      </c>
      <c r="B163" s="363" t="s">
        <v>94</v>
      </c>
      <c r="C163" s="2580">
        <v>2118</v>
      </c>
      <c r="D163" s="2580">
        <v>427</v>
      </c>
      <c r="E163" s="2581">
        <v>1691</v>
      </c>
      <c r="F163" s="2580">
        <v>585</v>
      </c>
      <c r="G163" s="2580">
        <v>784</v>
      </c>
      <c r="H163" s="2581">
        <v>749</v>
      </c>
      <c r="I163" s="2582">
        <v>882</v>
      </c>
      <c r="J163" s="2583">
        <v>312</v>
      </c>
      <c r="K163" s="2584">
        <v>879</v>
      </c>
      <c r="L163" s="2584">
        <v>156</v>
      </c>
      <c r="M163" s="2585">
        <v>723</v>
      </c>
      <c r="N163" s="2584">
        <v>683</v>
      </c>
      <c r="O163" s="2584">
        <v>121</v>
      </c>
      <c r="P163" s="2584">
        <v>562</v>
      </c>
      <c r="Q163" s="2586">
        <v>132</v>
      </c>
      <c r="R163" s="2580">
        <v>50</v>
      </c>
      <c r="S163" s="2581">
        <v>82</v>
      </c>
      <c r="T163" s="2587">
        <v>96</v>
      </c>
      <c r="U163" s="2580">
        <v>14</v>
      </c>
      <c r="V163" s="2580">
        <v>8</v>
      </c>
      <c r="W163" s="2580">
        <v>6</v>
      </c>
      <c r="X163" s="2588">
        <v>12</v>
      </c>
      <c r="Y163" s="958"/>
    </row>
    <row r="164" spans="1:24" ht="4.5" customHeight="1">
      <c r="A164" s="1542"/>
      <c r="B164" s="75"/>
      <c r="C164" s="2569"/>
      <c r="D164" s="2569"/>
      <c r="E164" s="2570"/>
      <c r="F164" s="2569"/>
      <c r="G164" s="2569"/>
      <c r="H164" s="2570"/>
      <c r="I164" s="2568"/>
      <c r="J164" s="2571"/>
      <c r="K164" s="2573"/>
      <c r="L164" s="2573"/>
      <c r="M164" s="2589"/>
      <c r="N164" s="2573"/>
      <c r="O164" s="2573"/>
      <c r="P164" s="2573"/>
      <c r="Q164" s="2568"/>
      <c r="R164" s="2569"/>
      <c r="S164" s="2570"/>
      <c r="T164" s="2590"/>
      <c r="U164" s="2569"/>
      <c r="V164" s="2569"/>
      <c r="W164" s="2569"/>
      <c r="X164" s="2574"/>
    </row>
    <row r="165" spans="1:24" ht="10.5" customHeight="1">
      <c r="A165" s="1641"/>
      <c r="B165" s="2389" t="s">
        <v>95</v>
      </c>
      <c r="C165" s="2397">
        <v>1323</v>
      </c>
      <c r="D165" s="2397">
        <v>242</v>
      </c>
      <c r="E165" s="2398">
        <v>1081</v>
      </c>
      <c r="F165" s="2397">
        <v>405</v>
      </c>
      <c r="G165" s="2397">
        <v>481</v>
      </c>
      <c r="H165" s="2397">
        <v>437</v>
      </c>
      <c r="I165" s="2399">
        <v>537</v>
      </c>
      <c r="J165" s="2398">
        <v>173</v>
      </c>
      <c r="K165" s="2397">
        <v>544</v>
      </c>
      <c r="L165" s="2397">
        <v>70</v>
      </c>
      <c r="M165" s="2398">
        <v>474</v>
      </c>
      <c r="N165" s="2397">
        <v>418</v>
      </c>
      <c r="O165" s="2397">
        <v>49</v>
      </c>
      <c r="P165" s="2397">
        <v>369</v>
      </c>
      <c r="Q165" s="2396">
        <v>82</v>
      </c>
      <c r="R165" s="2397">
        <v>34</v>
      </c>
      <c r="S165" s="2398">
        <v>48</v>
      </c>
      <c r="T165" s="2399">
        <v>54</v>
      </c>
      <c r="U165" s="2397">
        <v>10</v>
      </c>
      <c r="V165" s="2397">
        <v>7</v>
      </c>
      <c r="W165" s="2397">
        <v>3</v>
      </c>
      <c r="X165" s="2487">
        <v>8</v>
      </c>
    </row>
    <row r="166" spans="1:24" ht="10.5" customHeight="1">
      <c r="A166" s="1641"/>
      <c r="B166" s="2389" t="s">
        <v>96</v>
      </c>
      <c r="C166" s="2397">
        <v>690</v>
      </c>
      <c r="D166" s="2397">
        <v>156</v>
      </c>
      <c r="E166" s="2398">
        <v>534</v>
      </c>
      <c r="F166" s="2397">
        <v>146</v>
      </c>
      <c r="G166" s="2397">
        <v>272</v>
      </c>
      <c r="H166" s="2397">
        <v>272</v>
      </c>
      <c r="I166" s="2399">
        <v>298</v>
      </c>
      <c r="J166" s="2398">
        <v>118</v>
      </c>
      <c r="K166" s="2397">
        <v>297</v>
      </c>
      <c r="L166" s="2397">
        <v>75</v>
      </c>
      <c r="M166" s="2398">
        <v>222</v>
      </c>
      <c r="N166" s="2397">
        <v>235</v>
      </c>
      <c r="O166" s="2397">
        <v>62</v>
      </c>
      <c r="P166" s="2397">
        <v>173</v>
      </c>
      <c r="Q166" s="2396">
        <v>48</v>
      </c>
      <c r="R166" s="2397">
        <v>15</v>
      </c>
      <c r="S166" s="2398">
        <v>33</v>
      </c>
      <c r="T166" s="2399">
        <v>40</v>
      </c>
      <c r="U166" s="2397">
        <v>4</v>
      </c>
      <c r="V166" s="2397">
        <v>1</v>
      </c>
      <c r="W166" s="2397">
        <v>3</v>
      </c>
      <c r="X166" s="2487">
        <v>4</v>
      </c>
    </row>
    <row r="167" spans="1:24" ht="10.5" customHeight="1">
      <c r="A167" s="1641"/>
      <c r="B167" s="2389" t="s">
        <v>97</v>
      </c>
      <c r="C167" s="2397">
        <v>75</v>
      </c>
      <c r="D167" s="2397">
        <v>16</v>
      </c>
      <c r="E167" s="2398">
        <v>59</v>
      </c>
      <c r="F167" s="2397">
        <v>25</v>
      </c>
      <c r="G167" s="2397">
        <v>22</v>
      </c>
      <c r="H167" s="2397">
        <v>28</v>
      </c>
      <c r="I167" s="2399">
        <v>32</v>
      </c>
      <c r="J167" s="2398">
        <v>14</v>
      </c>
      <c r="K167" s="2397">
        <v>25</v>
      </c>
      <c r="L167" s="2397">
        <v>6</v>
      </c>
      <c r="M167" s="2398">
        <v>19</v>
      </c>
      <c r="N167" s="2397">
        <v>17</v>
      </c>
      <c r="O167" s="2397">
        <v>5</v>
      </c>
      <c r="P167" s="2397">
        <v>12</v>
      </c>
      <c r="Q167" s="2722">
        <v>2</v>
      </c>
      <c r="R167" s="2723">
        <v>1</v>
      </c>
      <c r="S167" s="2724">
        <v>1</v>
      </c>
      <c r="T167" s="2725">
        <v>2</v>
      </c>
      <c r="U167" s="2722">
        <v>0</v>
      </c>
      <c r="V167" s="2723">
        <v>0</v>
      </c>
      <c r="W167" s="2723">
        <v>0</v>
      </c>
      <c r="X167" s="2726">
        <v>0</v>
      </c>
    </row>
    <row r="168" spans="1:24" ht="10.5" customHeight="1">
      <c r="A168" s="1641"/>
      <c r="B168" s="2389" t="s">
        <v>47</v>
      </c>
      <c r="C168" s="2397">
        <v>30</v>
      </c>
      <c r="D168" s="2397">
        <v>13</v>
      </c>
      <c r="E168" s="2398">
        <v>17</v>
      </c>
      <c r="F168" s="2397">
        <v>9</v>
      </c>
      <c r="G168" s="2397">
        <v>9</v>
      </c>
      <c r="H168" s="2397">
        <v>12</v>
      </c>
      <c r="I168" s="2399">
        <v>15</v>
      </c>
      <c r="J168" s="2398">
        <v>7</v>
      </c>
      <c r="K168" s="2397">
        <v>13</v>
      </c>
      <c r="L168" s="2397">
        <v>5</v>
      </c>
      <c r="M168" s="2398">
        <v>8</v>
      </c>
      <c r="N168" s="2397">
        <v>13</v>
      </c>
      <c r="O168" s="2397">
        <v>5</v>
      </c>
      <c r="P168" s="2397">
        <v>8</v>
      </c>
      <c r="Q168" s="2722"/>
      <c r="R168" s="2723"/>
      <c r="S168" s="2724"/>
      <c r="T168" s="2725">
        <v>0</v>
      </c>
      <c r="U168" s="2722"/>
      <c r="V168" s="2723">
        <v>0</v>
      </c>
      <c r="W168" s="2723">
        <v>0</v>
      </c>
      <c r="X168" s="2726">
        <v>0</v>
      </c>
    </row>
    <row r="169" spans="1:24" ht="4.5" customHeight="1" thickBot="1">
      <c r="A169" s="1553"/>
      <c r="B169" s="1312"/>
      <c r="C169" s="1313"/>
      <c r="D169" s="1313"/>
      <c r="E169" s="1314"/>
      <c r="F169" s="1313"/>
      <c r="G169" s="1313"/>
      <c r="H169" s="1314"/>
      <c r="I169" s="1315"/>
      <c r="J169" s="1316"/>
      <c r="K169" s="1316"/>
      <c r="L169" s="1317"/>
      <c r="M169" s="1318"/>
      <c r="N169" s="1317"/>
      <c r="O169" s="1317"/>
      <c r="P169" s="1317"/>
      <c r="Q169" s="1315"/>
      <c r="R169" s="1313"/>
      <c r="S169" s="1314"/>
      <c r="T169" s="1319"/>
      <c r="U169" s="1313"/>
      <c r="V169" s="1313"/>
      <c r="W169" s="1313"/>
      <c r="X169" s="1642"/>
    </row>
    <row r="170" spans="1:24" ht="15" customHeight="1">
      <c r="A170" s="106" t="s">
        <v>453</v>
      </c>
      <c r="C170" s="266"/>
      <c r="D170" s="266"/>
      <c r="E170" s="266"/>
      <c r="F170" s="266"/>
      <c r="G170" s="266"/>
      <c r="H170" s="266"/>
      <c r="I170" s="266"/>
      <c r="J170" s="1056"/>
      <c r="K170" s="1056"/>
      <c r="L170" s="1056"/>
      <c r="M170" s="1056"/>
      <c r="N170" s="1056"/>
      <c r="O170" s="1056"/>
      <c r="P170" s="1056"/>
      <c r="Q170" s="266"/>
      <c r="R170" s="266"/>
      <c r="S170" s="266"/>
      <c r="T170" s="266"/>
      <c r="U170" s="266"/>
      <c r="V170" s="266"/>
      <c r="W170" s="266"/>
      <c r="X170" s="266"/>
    </row>
    <row r="171" spans="3:24" ht="15" customHeight="1">
      <c r="C171" s="266"/>
      <c r="D171" s="266"/>
      <c r="E171" s="266"/>
      <c r="F171" s="266"/>
      <c r="G171" s="266"/>
      <c r="H171" s="266"/>
      <c r="I171" s="266"/>
      <c r="J171" s="1056"/>
      <c r="K171" s="1056"/>
      <c r="L171" s="1056"/>
      <c r="M171" s="1056"/>
      <c r="N171" s="1056"/>
      <c r="O171" s="1056"/>
      <c r="P171" s="1056"/>
      <c r="Q171" s="266"/>
      <c r="R171" s="266"/>
      <c r="S171" s="266"/>
      <c r="T171" s="266"/>
      <c r="U171" s="266"/>
      <c r="V171" s="266"/>
      <c r="W171" s="266"/>
      <c r="X171" s="266"/>
    </row>
    <row r="172" spans="3:24" ht="15" customHeight="1">
      <c r="C172" s="266"/>
      <c r="D172" s="266"/>
      <c r="E172" s="266"/>
      <c r="F172" s="266"/>
      <c r="G172" s="266"/>
      <c r="H172" s="266"/>
      <c r="I172" s="266"/>
      <c r="J172" s="1056"/>
      <c r="K172" s="1056"/>
      <c r="L172" s="1056"/>
      <c r="M172" s="1056"/>
      <c r="N172" s="1056"/>
      <c r="O172" s="1056"/>
      <c r="P172" s="1056"/>
      <c r="Q172" s="266"/>
      <c r="R172" s="266"/>
      <c r="S172" s="266"/>
      <c r="T172" s="266"/>
      <c r="U172" s="266"/>
      <c r="V172" s="266"/>
      <c r="W172" s="266"/>
      <c r="X172" s="266"/>
    </row>
    <row r="173" spans="3:24" ht="15" customHeight="1">
      <c r="C173" s="266"/>
      <c r="D173" s="266"/>
      <c r="E173" s="266"/>
      <c r="F173" s="266"/>
      <c r="G173" s="266"/>
      <c r="H173" s="266"/>
      <c r="I173" s="266"/>
      <c r="J173" s="1056"/>
      <c r="K173" s="1056"/>
      <c r="L173" s="1056"/>
      <c r="M173" s="1056"/>
      <c r="N173" s="1056"/>
      <c r="O173" s="1056"/>
      <c r="P173" s="1056"/>
      <c r="Q173" s="266"/>
      <c r="R173" s="266"/>
      <c r="S173" s="266"/>
      <c r="T173" s="266"/>
      <c r="U173" s="266"/>
      <c r="V173" s="266"/>
      <c r="W173" s="266"/>
      <c r="X173" s="266"/>
    </row>
    <row r="174" spans="3:25" ht="15" customHeight="1">
      <c r="C174" s="266"/>
      <c r="D174" s="266"/>
      <c r="E174" s="266"/>
      <c r="F174" s="266"/>
      <c r="G174" s="266"/>
      <c r="H174" s="266"/>
      <c r="I174" s="266"/>
      <c r="J174" s="1056"/>
      <c r="K174" s="1056"/>
      <c r="L174" s="1056"/>
      <c r="M174" s="1056"/>
      <c r="N174" s="1056"/>
      <c r="O174" s="1056"/>
      <c r="P174" s="1056"/>
      <c r="Q174" s="266"/>
      <c r="R174" s="266"/>
      <c r="S174" s="266"/>
      <c r="T174" s="266"/>
      <c r="U174" s="266"/>
      <c r="V174" s="266"/>
      <c r="W174" s="266"/>
      <c r="X174" s="266"/>
      <c r="Y174" s="841" t="s">
        <v>46</v>
      </c>
    </row>
    <row r="175" spans="3:28" ht="15" customHeight="1">
      <c r="C175" s="266"/>
      <c r="D175" s="266"/>
      <c r="E175" s="266"/>
      <c r="F175" s="266"/>
      <c r="G175" s="2397"/>
      <c r="H175" s="2397"/>
      <c r="I175" s="2397"/>
      <c r="J175" s="2558"/>
      <c r="K175" s="2558"/>
      <c r="L175" s="2558"/>
      <c r="M175" s="2558"/>
      <c r="N175" s="2563"/>
      <c r="O175" s="2563"/>
      <c r="P175" s="2563"/>
      <c r="Q175" s="2563"/>
      <c r="R175" s="2563"/>
      <c r="S175" s="2563"/>
      <c r="T175" s="2563" t="s">
        <v>46</v>
      </c>
      <c r="U175" s="2397"/>
      <c r="V175" s="2397"/>
      <c r="W175" s="2397"/>
      <c r="X175" s="2397" t="s">
        <v>46</v>
      </c>
      <c r="Y175" s="2397"/>
      <c r="Z175" s="2397"/>
      <c r="AA175" s="2397"/>
      <c r="AB175" s="2397"/>
    </row>
    <row r="176" spans="3:28" ht="15" customHeight="1">
      <c r="C176" s="266"/>
      <c r="D176" s="266"/>
      <c r="E176" s="266"/>
      <c r="F176" s="266"/>
      <c r="G176" s="2397"/>
      <c r="H176" s="2402"/>
      <c r="I176" s="2402"/>
      <c r="J176" s="2402"/>
      <c r="K176" s="2402"/>
      <c r="L176" s="2402"/>
      <c r="M176" s="2402"/>
      <c r="N176" s="2566"/>
      <c r="O176" s="2563"/>
      <c r="P176" s="2566"/>
      <c r="Q176" s="2566"/>
      <c r="R176" s="2563"/>
      <c r="S176" s="2566"/>
      <c r="T176" s="2566"/>
      <c r="U176" s="2397"/>
      <c r="V176" s="2402"/>
      <c r="W176" s="2402"/>
      <c r="X176" s="2402"/>
      <c r="Y176" s="2397"/>
      <c r="Z176" s="2402"/>
      <c r="AA176" s="2402"/>
      <c r="AB176" s="2402"/>
    </row>
    <row r="177" spans="3:28" ht="15" customHeight="1">
      <c r="C177" s="266"/>
      <c r="D177" s="266"/>
      <c r="E177" s="266"/>
      <c r="F177" s="266"/>
      <c r="G177" s="2569"/>
      <c r="H177" s="2569"/>
      <c r="I177" s="2569"/>
      <c r="J177" s="2569"/>
      <c r="K177" s="2569"/>
      <c r="L177" s="2569"/>
      <c r="M177" s="2569"/>
      <c r="N177" s="2573"/>
      <c r="O177" s="2573"/>
      <c r="P177" s="2573"/>
      <c r="Q177" s="2573"/>
      <c r="R177" s="2573"/>
      <c r="S177" s="2573"/>
      <c r="T177" s="2573"/>
      <c r="U177" s="2569"/>
      <c r="V177" s="2569"/>
      <c r="W177" s="2569"/>
      <c r="X177" s="2569"/>
      <c r="Y177" s="2569"/>
      <c r="Z177" s="2569"/>
      <c r="AA177" s="2569"/>
      <c r="AB177" s="2569"/>
    </row>
    <row r="178" spans="3:28" ht="15" customHeight="1">
      <c r="C178" s="266"/>
      <c r="D178" s="266"/>
      <c r="E178" s="266"/>
      <c r="F178" s="266"/>
      <c r="G178" s="2569"/>
      <c r="H178" s="2569"/>
      <c r="I178" s="2569"/>
      <c r="J178" s="2569"/>
      <c r="K178" s="2569"/>
      <c r="L178" s="2569"/>
      <c r="M178" s="2569"/>
      <c r="N178" s="2573"/>
      <c r="O178" s="2573"/>
      <c r="P178" s="2573"/>
      <c r="Q178" s="2573"/>
      <c r="R178" s="2573"/>
      <c r="S178" s="2573"/>
      <c r="T178" s="2573"/>
      <c r="U178" s="2569"/>
      <c r="V178" s="2569"/>
      <c r="W178" s="2569"/>
      <c r="X178" s="2569"/>
      <c r="Y178" s="2569"/>
      <c r="Z178" s="2569"/>
      <c r="AA178" s="2569"/>
      <c r="AB178" s="2569"/>
    </row>
    <row r="179" spans="3:28" ht="15" customHeight="1">
      <c r="C179" s="266"/>
      <c r="D179" s="266"/>
      <c r="E179" s="266"/>
      <c r="F179" s="266"/>
      <c r="G179" s="2569"/>
      <c r="H179" s="2569"/>
      <c r="I179" s="2569"/>
      <c r="J179" s="2569"/>
      <c r="K179" s="2569"/>
      <c r="L179" s="2569"/>
      <c r="M179" s="2569"/>
      <c r="N179" s="2573"/>
      <c r="O179" s="2573"/>
      <c r="P179" s="2573"/>
      <c r="Q179" s="2573"/>
      <c r="R179" s="2573"/>
      <c r="S179" s="2573"/>
      <c r="T179" s="2573"/>
      <c r="U179" s="2719"/>
      <c r="V179" s="2719"/>
      <c r="W179" s="2719"/>
      <c r="X179" s="2719"/>
      <c r="Y179" s="2719"/>
      <c r="Z179" s="2719"/>
      <c r="AA179" s="2719"/>
      <c r="AB179" s="2719"/>
    </row>
    <row r="180" spans="3:28" ht="15" customHeight="1">
      <c r="C180" s="266"/>
      <c r="D180" s="266"/>
      <c r="E180" s="266"/>
      <c r="F180" s="266"/>
      <c r="G180" s="2569"/>
      <c r="H180" s="2569"/>
      <c r="I180" s="2569"/>
      <c r="J180" s="2569"/>
      <c r="K180" s="2569"/>
      <c r="L180" s="2569"/>
      <c r="M180" s="2569"/>
      <c r="N180" s="2573"/>
      <c r="O180" s="2573"/>
      <c r="P180" s="2573"/>
      <c r="Q180" s="2573"/>
      <c r="R180" s="2573"/>
      <c r="S180" s="2573"/>
      <c r="T180" s="2573"/>
      <c r="U180" s="2719"/>
      <c r="V180" s="2719"/>
      <c r="W180" s="2719"/>
      <c r="X180" s="2719"/>
      <c r="Y180" s="2719"/>
      <c r="Z180" s="2719"/>
      <c r="AA180" s="2719"/>
      <c r="AB180" s="2719"/>
    </row>
    <row r="181" spans="3:28" ht="15" customHeight="1">
      <c r="C181" s="266"/>
      <c r="D181" s="266"/>
      <c r="E181" s="266"/>
      <c r="F181" s="266"/>
      <c r="G181" s="2397"/>
      <c r="H181" s="2569"/>
      <c r="I181" s="2569"/>
      <c r="J181" s="2569"/>
      <c r="K181" s="2569"/>
      <c r="L181" s="2569"/>
      <c r="M181" s="2569"/>
      <c r="N181" s="2573"/>
      <c r="O181" s="2563"/>
      <c r="P181" s="2573"/>
      <c r="Q181" s="2573"/>
      <c r="R181" s="2563"/>
      <c r="S181" s="2573"/>
      <c r="T181" s="2573"/>
      <c r="U181" s="2397"/>
      <c r="V181" s="2569"/>
      <c r="W181" s="2569"/>
      <c r="X181" s="2569"/>
      <c r="Y181" s="2397"/>
      <c r="Z181" s="2569"/>
      <c r="AA181" s="2569"/>
      <c r="AB181" s="2569"/>
    </row>
    <row r="182" spans="3:28" ht="15" customHeight="1">
      <c r="C182" s="266"/>
      <c r="D182" s="266"/>
      <c r="E182" s="266"/>
      <c r="F182" s="266"/>
      <c r="G182" s="2621"/>
      <c r="H182" s="2621"/>
      <c r="I182" s="2621"/>
      <c r="J182" s="2621"/>
      <c r="K182" s="2621"/>
      <c r="L182" s="2621"/>
      <c r="M182" s="2622"/>
      <c r="N182" s="2622"/>
      <c r="O182" s="2622"/>
      <c r="P182" s="2622"/>
      <c r="Q182" s="2622"/>
      <c r="R182" s="2622"/>
      <c r="S182" s="2622"/>
      <c r="T182" s="2622"/>
      <c r="U182" s="2621"/>
      <c r="V182" s="2621"/>
      <c r="W182" s="2621"/>
      <c r="X182" s="2621"/>
      <c r="Y182" s="2621"/>
      <c r="Z182" s="2621"/>
      <c r="AA182" s="2621"/>
      <c r="AB182" s="2621"/>
    </row>
    <row r="183" spans="3:28" ht="15" customHeight="1">
      <c r="C183" s="266"/>
      <c r="D183" s="266"/>
      <c r="E183" s="266"/>
      <c r="F183" s="266"/>
      <c r="G183" s="2569"/>
      <c r="H183" s="2569"/>
      <c r="I183" s="2569"/>
      <c r="J183" s="2569"/>
      <c r="K183" s="2569"/>
      <c r="L183" s="2569"/>
      <c r="M183" s="2569"/>
      <c r="N183" s="2573"/>
      <c r="O183" s="2573"/>
      <c r="P183" s="2573"/>
      <c r="Q183" s="2573"/>
      <c r="R183" s="2573"/>
      <c r="S183" s="2573"/>
      <c r="T183" s="2573"/>
      <c r="U183" s="2569"/>
      <c r="V183" s="2569"/>
      <c r="W183" s="2569"/>
      <c r="X183" s="2569"/>
      <c r="Y183" s="2569"/>
      <c r="Z183" s="2569"/>
      <c r="AA183" s="2569"/>
      <c r="AB183" s="2569"/>
    </row>
    <row r="184" spans="3:28" ht="15" customHeight="1">
      <c r="C184" s="266"/>
      <c r="D184" s="266"/>
      <c r="E184" s="266"/>
      <c r="F184" s="266"/>
      <c r="G184" s="2397"/>
      <c r="H184" s="2397"/>
      <c r="I184" s="2397"/>
      <c r="J184" s="2397"/>
      <c r="K184" s="2397"/>
      <c r="L184" s="2397"/>
      <c r="M184" s="2397"/>
      <c r="N184" s="2397"/>
      <c r="O184" s="2397"/>
      <c r="P184" s="2397"/>
      <c r="Q184" s="2397"/>
      <c r="R184" s="2397"/>
      <c r="S184" s="2397"/>
      <c r="T184" s="2397"/>
      <c r="U184" s="2397"/>
      <c r="V184" s="2397"/>
      <c r="W184" s="2397"/>
      <c r="X184" s="2397"/>
      <c r="Y184" s="2397"/>
      <c r="Z184" s="2397"/>
      <c r="AA184" s="2397"/>
      <c r="AB184" s="2397"/>
    </row>
    <row r="185" spans="3:28" ht="15" customHeight="1">
      <c r="C185" s="266"/>
      <c r="D185" s="266"/>
      <c r="E185" s="266"/>
      <c r="F185" s="266"/>
      <c r="G185" s="2397"/>
      <c r="H185" s="2397"/>
      <c r="I185" s="2397"/>
      <c r="J185" s="2397"/>
      <c r="K185" s="2397"/>
      <c r="L185" s="2397"/>
      <c r="M185" s="2397"/>
      <c r="N185" s="2397"/>
      <c r="O185" s="2397"/>
      <c r="P185" s="2397"/>
      <c r="Q185" s="2397"/>
      <c r="R185" s="2397"/>
      <c r="S185" s="2397"/>
      <c r="T185" s="2397"/>
      <c r="U185" s="2397"/>
      <c r="V185" s="2397"/>
      <c r="W185" s="2397"/>
      <c r="X185" s="2397"/>
      <c r="Y185" s="2397"/>
      <c r="Z185" s="2397"/>
      <c r="AA185" s="2397"/>
      <c r="AB185" s="2397"/>
    </row>
    <row r="186" spans="3:28" ht="15" customHeight="1">
      <c r="C186" s="266"/>
      <c r="D186" s="266"/>
      <c r="E186" s="266"/>
      <c r="F186" s="266"/>
      <c r="G186" s="2397"/>
      <c r="H186" s="2397"/>
      <c r="I186" s="2397"/>
      <c r="J186" s="2397"/>
      <c r="K186" s="2397"/>
      <c r="L186" s="2397"/>
      <c r="M186" s="2397"/>
      <c r="N186" s="2397"/>
      <c r="O186" s="2397"/>
      <c r="P186" s="2397"/>
      <c r="Q186" s="2397"/>
      <c r="R186" s="2397"/>
      <c r="S186" s="2397"/>
      <c r="T186" s="2397"/>
      <c r="U186" s="2723"/>
      <c r="V186" s="2723"/>
      <c r="W186" s="2723"/>
      <c r="X186" s="2723"/>
      <c r="Y186" s="2723"/>
      <c r="Z186" s="2723"/>
      <c r="AA186" s="2723"/>
      <c r="AB186" s="2723"/>
    </row>
    <row r="187" spans="3:28" ht="15" customHeight="1">
      <c r="C187" s="266"/>
      <c r="D187" s="266"/>
      <c r="E187" s="266"/>
      <c r="F187" s="266"/>
      <c r="G187" s="2397"/>
      <c r="H187" s="2397"/>
      <c r="I187" s="2397"/>
      <c r="J187" s="2397"/>
      <c r="K187" s="2397"/>
      <c r="L187" s="2397"/>
      <c r="M187" s="2397"/>
      <c r="N187" s="2397"/>
      <c r="O187" s="2397"/>
      <c r="P187" s="2397"/>
      <c r="Q187" s="2397"/>
      <c r="R187" s="2397"/>
      <c r="S187" s="2397"/>
      <c r="T187" s="2397"/>
      <c r="U187" s="2723"/>
      <c r="V187" s="2723"/>
      <c r="W187" s="2723"/>
      <c r="X187" s="2723"/>
      <c r="Y187" s="2723"/>
      <c r="Z187" s="2723"/>
      <c r="AA187" s="2723"/>
      <c r="AB187" s="2723"/>
    </row>
    <row r="188" spans="3:24" ht="15" customHeight="1">
      <c r="C188" s="266"/>
      <c r="D188" s="266"/>
      <c r="E188" s="266"/>
      <c r="F188" s="266"/>
      <c r="G188" s="266"/>
      <c r="H188" s="266"/>
      <c r="I188" s="266"/>
      <c r="J188" s="1056"/>
      <c r="K188" s="1056"/>
      <c r="L188" s="1056"/>
      <c r="M188" s="1056"/>
      <c r="N188" s="1056"/>
      <c r="O188" s="1056"/>
      <c r="P188" s="1056"/>
      <c r="Q188" s="266"/>
      <c r="R188" s="266"/>
      <c r="S188" s="266"/>
      <c r="T188" s="266"/>
      <c r="U188" s="266"/>
      <c r="V188" s="266"/>
      <c r="W188" s="266"/>
      <c r="X188" s="266"/>
    </row>
    <row r="189" spans="3:24" ht="15" customHeight="1">
      <c r="C189" s="266"/>
      <c r="D189" s="266"/>
      <c r="E189" s="266"/>
      <c r="F189" s="266"/>
      <c r="G189" s="266"/>
      <c r="H189" s="266"/>
      <c r="I189" s="266"/>
      <c r="J189" s="1056"/>
      <c r="K189" s="1056"/>
      <c r="L189" s="1056"/>
      <c r="M189" s="1056"/>
      <c r="N189" s="1056"/>
      <c r="O189" s="1056"/>
      <c r="P189" s="1056"/>
      <c r="Q189" s="266"/>
      <c r="R189" s="266"/>
      <c r="S189" s="266"/>
      <c r="T189" s="266"/>
      <c r="U189" s="266"/>
      <c r="V189" s="266"/>
      <c r="W189" s="266"/>
      <c r="X189" s="266"/>
    </row>
    <row r="190" spans="1:25" s="60" customFormat="1" ht="19.5" customHeight="1">
      <c r="A190" s="1311" t="s">
        <v>212</v>
      </c>
      <c r="B190" s="801" t="s">
        <v>94</v>
      </c>
      <c r="C190" s="324">
        <f>D190+E190</f>
        <v>1527</v>
      </c>
      <c r="D190" s="324">
        <f>SUM(D136,D115,D108,D89,D82,D68,D61,D42,D21,D14)</f>
        <v>282</v>
      </c>
      <c r="E190" s="803">
        <f>SUM(E136,E115,E108,E89,E82,E68,E61,E42,E21,E14)</f>
        <v>1245</v>
      </c>
      <c r="F190" s="324">
        <f>SUM(F136,F115,F108,F89,F82,F68,F61,F42,F21,F14)</f>
        <v>399</v>
      </c>
      <c r="G190" s="324">
        <f>SUM(G136,G115,G108,G89,G82,G68,G61,G42,G21,G14)</f>
        <v>583</v>
      </c>
      <c r="H190" s="803">
        <f>SUM(H136,H115,H108,H89,H82,H68,H61,H42,H21,H14)</f>
        <v>545</v>
      </c>
      <c r="I190" s="323">
        <f aca="true" t="shared" si="5" ref="I190:X190">SUM(I136,I115,I108,I89,I82,I68,I61,I42,I21,I14)</f>
        <v>667</v>
      </c>
      <c r="J190" s="1064">
        <f t="shared" si="5"/>
        <v>255</v>
      </c>
      <c r="K190" s="1064">
        <f t="shared" si="5"/>
        <v>616</v>
      </c>
      <c r="L190" s="1113">
        <f t="shared" si="5"/>
        <v>122</v>
      </c>
      <c r="M190" s="1114">
        <f t="shared" si="5"/>
        <v>494</v>
      </c>
      <c r="N190" s="1113">
        <f t="shared" si="5"/>
        <v>489</v>
      </c>
      <c r="O190" s="1113">
        <f t="shared" si="5"/>
        <v>94</v>
      </c>
      <c r="P190" s="1113">
        <f t="shared" si="5"/>
        <v>395</v>
      </c>
      <c r="Q190" s="323">
        <f t="shared" si="5"/>
        <v>111</v>
      </c>
      <c r="R190" s="324">
        <f t="shared" si="5"/>
        <v>43</v>
      </c>
      <c r="S190" s="803">
        <f t="shared" si="5"/>
        <v>68</v>
      </c>
      <c r="T190" s="802">
        <f t="shared" si="5"/>
        <v>85</v>
      </c>
      <c r="U190" s="324">
        <f t="shared" si="5"/>
        <v>9</v>
      </c>
      <c r="V190" s="324">
        <f t="shared" si="5"/>
        <v>5</v>
      </c>
      <c r="W190" s="324">
        <f t="shared" si="5"/>
        <v>4</v>
      </c>
      <c r="X190" s="802">
        <f t="shared" si="5"/>
        <v>8</v>
      </c>
      <c r="Y190" s="958"/>
    </row>
    <row r="191" spans="1:24" ht="4.5" customHeight="1">
      <c r="A191" s="75"/>
      <c r="B191" s="75"/>
      <c r="C191" s="266"/>
      <c r="D191" s="266"/>
      <c r="E191" s="265"/>
      <c r="F191" s="266"/>
      <c r="G191" s="266"/>
      <c r="H191" s="265"/>
      <c r="I191" s="328"/>
      <c r="J191" s="1062"/>
      <c r="K191" s="1062"/>
      <c r="L191" s="1056"/>
      <c r="M191" s="1108"/>
      <c r="N191" s="1056"/>
      <c r="O191" s="1056"/>
      <c r="P191" s="1056"/>
      <c r="Q191" s="328"/>
      <c r="R191" s="266"/>
      <c r="S191" s="265"/>
      <c r="T191" s="351"/>
      <c r="U191" s="266"/>
      <c r="V191" s="266"/>
      <c r="W191" s="266"/>
      <c r="X191" s="351"/>
    </row>
    <row r="192" spans="1:24" ht="10.5" customHeight="1">
      <c r="A192" s="75"/>
      <c r="B192" s="620" t="s">
        <v>95</v>
      </c>
      <c r="C192" s="266">
        <f aca="true" t="shared" si="6" ref="C192:H192">SUM(C138,C117,C110,C91,C84,C70,C63,C44,C23,C16)</f>
        <v>775</v>
      </c>
      <c r="D192" s="266">
        <f t="shared" si="6"/>
        <v>110</v>
      </c>
      <c r="E192" s="265">
        <f t="shared" si="6"/>
        <v>665</v>
      </c>
      <c r="F192" s="266">
        <f t="shared" si="6"/>
        <v>227</v>
      </c>
      <c r="G192" s="266">
        <f t="shared" si="6"/>
        <v>297</v>
      </c>
      <c r="H192" s="266">
        <f t="shared" si="6"/>
        <v>251</v>
      </c>
      <c r="I192" s="328">
        <f>SUM(I138,I120,I110,I91,I84,I70,I63,I44,I23,I16)</f>
        <v>324</v>
      </c>
      <c r="J192" s="1062">
        <f aca="true" t="shared" si="7" ref="I192:J195">SUM(J138,J117,J110,J91,J84,J70,J63,J44,J23,J16)</f>
        <v>126</v>
      </c>
      <c r="K192" s="1062">
        <f>L192+M192</f>
        <v>296</v>
      </c>
      <c r="L192" s="1056">
        <f aca="true" t="shared" si="8" ref="L192:M195">SUM(L16,L23,L63,L70,L44,L84,L91,L110,L117,L138)</f>
        <v>40</v>
      </c>
      <c r="M192" s="1108">
        <f t="shared" si="8"/>
        <v>256</v>
      </c>
      <c r="N192" s="1056">
        <f>O192+P192</f>
        <v>236</v>
      </c>
      <c r="O192" s="1056">
        <f aca="true" t="shared" si="9" ref="O192:P195">SUM(O138,O117,O110,O91,O84,O70,O63,O44,O23,O16)</f>
        <v>26</v>
      </c>
      <c r="P192" s="1056">
        <f t="shared" si="9"/>
        <v>210</v>
      </c>
      <c r="Q192" s="328">
        <f>R192+S192</f>
        <v>63</v>
      </c>
      <c r="R192" s="266">
        <f aca="true" t="shared" si="10" ref="R192:S195">SUM(R117,R138,R110,R91,R84,R70,R63,R44,R23,R16)</f>
        <v>27</v>
      </c>
      <c r="S192" s="265">
        <f t="shared" si="10"/>
        <v>36</v>
      </c>
      <c r="T192" s="351">
        <f>SUM(T138,T117,T110,T91,T84,T70,T63,T44,T23,T16)</f>
        <v>45</v>
      </c>
      <c r="U192" s="266">
        <f>V192+W192</f>
        <v>5</v>
      </c>
      <c r="V192" s="266">
        <f aca="true" t="shared" si="11" ref="V192:X195">SUM(V138,V117,V110,V91,V84,V70,V63,V44,V23,V16)</f>
        <v>4</v>
      </c>
      <c r="W192" s="266">
        <f t="shared" si="11"/>
        <v>1</v>
      </c>
      <c r="X192" s="351">
        <f t="shared" si="11"/>
        <v>4</v>
      </c>
    </row>
    <row r="193" spans="1:24" ht="10.5" customHeight="1">
      <c r="A193" s="75"/>
      <c r="B193" s="620" t="s">
        <v>96</v>
      </c>
      <c r="C193" s="266">
        <f>SUM(C139,C118,C111,C92,C85,C71,C64,C45,C24,C17)</f>
        <v>656</v>
      </c>
      <c r="D193" s="266">
        <f aca="true" t="shared" si="12" ref="D193:H195">SUM(D139,D118,D111,D92,D85,D71,D64,D45,D24,D17)</f>
        <v>147</v>
      </c>
      <c r="E193" s="265">
        <f t="shared" si="12"/>
        <v>509</v>
      </c>
      <c r="F193" s="266">
        <f t="shared" si="12"/>
        <v>140</v>
      </c>
      <c r="G193" s="266">
        <f t="shared" si="12"/>
        <v>258</v>
      </c>
      <c r="H193" s="266">
        <f t="shared" si="12"/>
        <v>258</v>
      </c>
      <c r="I193" s="328">
        <f t="shared" si="7"/>
        <v>282</v>
      </c>
      <c r="J193" s="1062">
        <f t="shared" si="7"/>
        <v>110</v>
      </c>
      <c r="K193" s="1062">
        <f>L193+M193</f>
        <v>286</v>
      </c>
      <c r="L193" s="1056">
        <f t="shared" si="8"/>
        <v>72</v>
      </c>
      <c r="M193" s="1108">
        <f t="shared" si="8"/>
        <v>214</v>
      </c>
      <c r="N193" s="1056">
        <f>O193+P193</f>
        <v>225</v>
      </c>
      <c r="O193" s="1056">
        <f t="shared" si="9"/>
        <v>59</v>
      </c>
      <c r="P193" s="1056">
        <f t="shared" si="9"/>
        <v>166</v>
      </c>
      <c r="Q193" s="328">
        <f>R193+S193</f>
        <v>46</v>
      </c>
      <c r="R193" s="266">
        <f t="shared" si="10"/>
        <v>15</v>
      </c>
      <c r="S193" s="265">
        <f t="shared" si="10"/>
        <v>31</v>
      </c>
      <c r="T193" s="351">
        <f>SUM(T139,T118,T111,T92,T85,T71,T64,T45,T24,T17)</f>
        <v>38</v>
      </c>
      <c r="U193" s="266">
        <f>V193+W193</f>
        <v>4</v>
      </c>
      <c r="V193" s="266">
        <f t="shared" si="11"/>
        <v>1</v>
      </c>
      <c r="W193" s="266">
        <f t="shared" si="11"/>
        <v>3</v>
      </c>
      <c r="X193" s="351">
        <f t="shared" si="11"/>
        <v>4</v>
      </c>
    </row>
    <row r="194" spans="1:24" ht="10.5" customHeight="1">
      <c r="A194" s="75"/>
      <c r="B194" s="620" t="s">
        <v>97</v>
      </c>
      <c r="C194" s="266">
        <f>SUM(C140,C119,C112,C93,C86,C72,C65,C46,C25,C18)</f>
        <v>70</v>
      </c>
      <c r="D194" s="266">
        <f t="shared" si="12"/>
        <v>14</v>
      </c>
      <c r="E194" s="265">
        <f t="shared" si="12"/>
        <v>56</v>
      </c>
      <c r="F194" s="266">
        <f t="shared" si="12"/>
        <v>24</v>
      </c>
      <c r="G194" s="266">
        <f t="shared" si="12"/>
        <v>21</v>
      </c>
      <c r="H194" s="266">
        <f t="shared" si="12"/>
        <v>25</v>
      </c>
      <c r="I194" s="328">
        <f t="shared" si="7"/>
        <v>31</v>
      </c>
      <c r="J194" s="1062">
        <f t="shared" si="7"/>
        <v>13</v>
      </c>
      <c r="K194" s="1062">
        <f>L194+M194</f>
        <v>21</v>
      </c>
      <c r="L194" s="1056">
        <f t="shared" si="8"/>
        <v>5</v>
      </c>
      <c r="M194" s="1108">
        <f t="shared" si="8"/>
        <v>16</v>
      </c>
      <c r="N194" s="1056">
        <f>O194+P194</f>
        <v>15</v>
      </c>
      <c r="O194" s="1056">
        <f t="shared" si="9"/>
        <v>4</v>
      </c>
      <c r="P194" s="1056">
        <f t="shared" si="9"/>
        <v>11</v>
      </c>
      <c r="Q194" s="328">
        <f>R194+S194</f>
        <v>2</v>
      </c>
      <c r="R194" s="266">
        <f t="shared" si="10"/>
        <v>1</v>
      </c>
      <c r="S194" s="265">
        <f t="shared" si="10"/>
        <v>1</v>
      </c>
      <c r="T194" s="351">
        <f>SUM(T140,T119,T112,T93,T86,T72,T65,T46,T25,T18)</f>
        <v>2</v>
      </c>
      <c r="U194" s="266">
        <f>V194+W194</f>
        <v>0</v>
      </c>
      <c r="V194" s="266">
        <f t="shared" si="11"/>
        <v>0</v>
      </c>
      <c r="W194" s="266">
        <f t="shared" si="11"/>
        <v>0</v>
      </c>
      <c r="X194" s="351">
        <f t="shared" si="11"/>
        <v>0</v>
      </c>
    </row>
    <row r="195" spans="1:24" ht="10.5" customHeight="1">
      <c r="A195" s="75"/>
      <c r="B195" s="620" t="s">
        <v>47</v>
      </c>
      <c r="C195" s="266">
        <f>SUM(C141,C120,C113,C94,C87,C73,C66,C47,C26,C19)</f>
        <v>26</v>
      </c>
      <c r="D195" s="266">
        <f t="shared" si="12"/>
        <v>11</v>
      </c>
      <c r="E195" s="265">
        <f t="shared" si="12"/>
        <v>15</v>
      </c>
      <c r="F195" s="266">
        <f t="shared" si="12"/>
        <v>8</v>
      </c>
      <c r="G195" s="266">
        <f t="shared" si="12"/>
        <v>7</v>
      </c>
      <c r="H195" s="266">
        <f t="shared" si="12"/>
        <v>11</v>
      </c>
      <c r="I195" s="328">
        <f t="shared" si="7"/>
        <v>13</v>
      </c>
      <c r="J195" s="1062">
        <f t="shared" si="7"/>
        <v>6</v>
      </c>
      <c r="K195" s="1062">
        <f>L195+M195</f>
        <v>13</v>
      </c>
      <c r="L195" s="1056">
        <f t="shared" si="8"/>
        <v>5</v>
      </c>
      <c r="M195" s="1108">
        <f t="shared" si="8"/>
        <v>8</v>
      </c>
      <c r="N195" s="1056">
        <f>O195+P195</f>
        <v>13</v>
      </c>
      <c r="O195" s="1056">
        <f t="shared" si="9"/>
        <v>5</v>
      </c>
      <c r="P195" s="1056">
        <f t="shared" si="9"/>
        <v>8</v>
      </c>
      <c r="Q195" s="328">
        <f>R195+S195</f>
        <v>0</v>
      </c>
      <c r="R195" s="266">
        <f t="shared" si="10"/>
        <v>0</v>
      </c>
      <c r="S195" s="265">
        <f t="shared" si="10"/>
        <v>0</v>
      </c>
      <c r="T195" s="351">
        <f>SUM(T141,T120,T113,T94,T87,T73,T66,T47,T26,T19)</f>
        <v>0</v>
      </c>
      <c r="U195" s="266">
        <f>V195+W195</f>
        <v>0</v>
      </c>
      <c r="V195" s="266">
        <f t="shared" si="11"/>
        <v>0</v>
      </c>
      <c r="W195" s="266">
        <f t="shared" si="11"/>
        <v>0</v>
      </c>
      <c r="X195" s="351">
        <f t="shared" si="11"/>
        <v>0</v>
      </c>
    </row>
    <row r="196" spans="1:24" ht="4.5" customHeight="1">
      <c r="A196" s="364"/>
      <c r="B196" s="364"/>
      <c r="C196" s="339"/>
      <c r="D196" s="339"/>
      <c r="E196" s="367"/>
      <c r="F196" s="339"/>
      <c r="G196" s="339"/>
      <c r="H196" s="367"/>
      <c r="I196" s="366"/>
      <c r="J196" s="1063"/>
      <c r="K196" s="1063"/>
      <c r="L196" s="1091"/>
      <c r="M196" s="1092"/>
      <c r="N196" s="1091"/>
      <c r="O196" s="1091"/>
      <c r="P196" s="1091"/>
      <c r="Q196" s="366"/>
      <c r="R196" s="339"/>
      <c r="S196" s="367"/>
      <c r="T196" s="612"/>
      <c r="U196" s="339"/>
      <c r="V196" s="339"/>
      <c r="W196" s="339"/>
      <c r="X196" s="612"/>
    </row>
    <row r="197" spans="1:25" s="60" customFormat="1" ht="19.5" customHeight="1">
      <c r="A197" s="801" t="s">
        <v>244</v>
      </c>
      <c r="B197" s="801" t="s">
        <v>94</v>
      </c>
      <c r="C197" s="324">
        <f aca="true" t="shared" si="13" ref="C197:H197">SUM(C199:C202)</f>
        <v>591</v>
      </c>
      <c r="D197" s="324">
        <f t="shared" si="13"/>
        <v>145</v>
      </c>
      <c r="E197" s="803">
        <f t="shared" si="13"/>
        <v>446</v>
      </c>
      <c r="F197" s="324">
        <f t="shared" si="13"/>
        <v>186</v>
      </c>
      <c r="G197" s="324">
        <f t="shared" si="13"/>
        <v>201</v>
      </c>
      <c r="H197" s="324">
        <f t="shared" si="13"/>
        <v>204</v>
      </c>
      <c r="I197" s="323">
        <f aca="true" t="shared" si="14" ref="I197:P197">SUM(I156,I129,I122,I75,I35,I28)</f>
        <v>215</v>
      </c>
      <c r="J197" s="1064">
        <f t="shared" si="14"/>
        <v>57</v>
      </c>
      <c r="K197" s="1064">
        <f t="shared" si="14"/>
        <v>263</v>
      </c>
      <c r="L197" s="1113">
        <f t="shared" si="14"/>
        <v>34</v>
      </c>
      <c r="M197" s="1114">
        <f t="shared" si="14"/>
        <v>229</v>
      </c>
      <c r="N197" s="1113">
        <f t="shared" si="14"/>
        <v>194</v>
      </c>
      <c r="O197" s="1113">
        <f t="shared" si="14"/>
        <v>27</v>
      </c>
      <c r="P197" s="1113">
        <f t="shared" si="14"/>
        <v>167</v>
      </c>
      <c r="Q197" s="323">
        <f>SUM(Q199:Q202)</f>
        <v>21</v>
      </c>
      <c r="R197" s="324">
        <f aca="true" t="shared" si="15" ref="R197:X197">SUM(R156,R129,R122,R75,R35,R28)</f>
        <v>7</v>
      </c>
      <c r="S197" s="803">
        <f t="shared" si="15"/>
        <v>14</v>
      </c>
      <c r="T197" s="802">
        <f t="shared" si="15"/>
        <v>11</v>
      </c>
      <c r="U197" s="324">
        <f t="shared" si="15"/>
        <v>5</v>
      </c>
      <c r="V197" s="324">
        <f t="shared" si="15"/>
        <v>3</v>
      </c>
      <c r="W197" s="324">
        <f t="shared" si="15"/>
        <v>2</v>
      </c>
      <c r="X197" s="802">
        <f t="shared" si="15"/>
        <v>4</v>
      </c>
      <c r="Y197" s="958"/>
    </row>
    <row r="198" spans="1:24" ht="4.5" customHeight="1">
      <c r="A198" s="75"/>
      <c r="B198" s="75"/>
      <c r="C198" s="266"/>
      <c r="D198" s="266"/>
      <c r="E198" s="265"/>
      <c r="F198" s="266"/>
      <c r="G198" s="266"/>
      <c r="H198" s="265"/>
      <c r="I198" s="328"/>
      <c r="J198" s="1062"/>
      <c r="K198" s="1062"/>
      <c r="L198" s="1056"/>
      <c r="M198" s="1108"/>
      <c r="N198" s="1056"/>
      <c r="O198" s="1056"/>
      <c r="P198" s="1056"/>
      <c r="Q198" s="328"/>
      <c r="R198" s="266"/>
      <c r="S198" s="265"/>
      <c r="T198" s="351"/>
      <c r="U198" s="266"/>
      <c r="V198" s="266"/>
      <c r="W198" s="266"/>
      <c r="X198" s="351"/>
    </row>
    <row r="199" spans="1:24" ht="10.5" customHeight="1">
      <c r="A199" s="75"/>
      <c r="B199" s="620" t="s">
        <v>95</v>
      </c>
      <c r="C199" s="266">
        <f>SUM(D199:E199)</f>
        <v>548</v>
      </c>
      <c r="D199" s="266">
        <f aca="true" t="shared" si="16" ref="D199:H200">SUM(D158,D131,D124,D77,D37,D30)</f>
        <v>132</v>
      </c>
      <c r="E199" s="265">
        <f t="shared" si="16"/>
        <v>416</v>
      </c>
      <c r="F199" s="266">
        <f t="shared" si="16"/>
        <v>178</v>
      </c>
      <c r="G199" s="266">
        <f t="shared" si="16"/>
        <v>184</v>
      </c>
      <c r="H199" s="266">
        <f t="shared" si="16"/>
        <v>186</v>
      </c>
      <c r="I199" s="328">
        <f aca="true" t="shared" si="17" ref="I199:J202">SUM(I158,I131,I124,I77,I37,I30)</f>
        <v>196</v>
      </c>
      <c r="J199" s="1062">
        <f t="shared" si="17"/>
        <v>47</v>
      </c>
      <c r="K199" s="1062">
        <f>SUM(K158,K131,K124,K77,K37,K30)</f>
        <v>248</v>
      </c>
      <c r="L199" s="1056">
        <f aca="true" t="shared" si="18" ref="L199:M202">SUM(L158,L131,L124,L77,L37,L30)</f>
        <v>30</v>
      </c>
      <c r="M199" s="1108">
        <f t="shared" si="18"/>
        <v>218</v>
      </c>
      <c r="N199" s="1056">
        <f>SUM(N158,N131,N124,N77,N37,N30)</f>
        <v>182</v>
      </c>
      <c r="O199" s="1056">
        <f aca="true" t="shared" si="19" ref="O199:P202">SUM(O158,O131,O124,O77,O37,O30)</f>
        <v>23</v>
      </c>
      <c r="P199" s="1056">
        <f t="shared" si="19"/>
        <v>159</v>
      </c>
      <c r="Q199" s="328">
        <f>SUM(R199:S199)</f>
        <v>19</v>
      </c>
      <c r="R199" s="266">
        <f aca="true" t="shared" si="20" ref="R199:T202">SUM(R158,R131,R124,R77,R37,R30)</f>
        <v>7</v>
      </c>
      <c r="S199" s="265">
        <f t="shared" si="20"/>
        <v>12</v>
      </c>
      <c r="T199" s="351">
        <f t="shared" si="20"/>
        <v>9</v>
      </c>
      <c r="U199" s="266">
        <f>U37+U77+U124+U131+U158</f>
        <v>5</v>
      </c>
      <c r="V199" s="266">
        <f aca="true" t="shared" si="21" ref="V199:X202">SUM(V158,V131,V124,V77,V37,V30)</f>
        <v>3</v>
      </c>
      <c r="W199" s="266">
        <f t="shared" si="21"/>
        <v>2</v>
      </c>
      <c r="X199" s="351">
        <f t="shared" si="21"/>
        <v>4</v>
      </c>
    </row>
    <row r="200" spans="1:24" ht="10.5" customHeight="1">
      <c r="A200" s="365"/>
      <c r="B200" s="620" t="s">
        <v>96</v>
      </c>
      <c r="C200" s="266">
        <f>SUM(D200:E200)</f>
        <v>34</v>
      </c>
      <c r="D200" s="266">
        <f t="shared" si="16"/>
        <v>9</v>
      </c>
      <c r="E200" s="265">
        <f t="shared" si="16"/>
        <v>25</v>
      </c>
      <c r="F200" s="266">
        <f t="shared" si="16"/>
        <v>6</v>
      </c>
      <c r="G200" s="266">
        <f t="shared" si="16"/>
        <v>14</v>
      </c>
      <c r="H200" s="266">
        <f t="shared" si="16"/>
        <v>14</v>
      </c>
      <c r="I200" s="328">
        <f t="shared" si="17"/>
        <v>16</v>
      </c>
      <c r="J200" s="1062">
        <f t="shared" si="17"/>
        <v>8</v>
      </c>
      <c r="K200" s="1062">
        <f>SUM(K159,K132,K125,K78,K38,K31)</f>
        <v>11</v>
      </c>
      <c r="L200" s="1056">
        <f t="shared" si="18"/>
        <v>3</v>
      </c>
      <c r="M200" s="1108">
        <f t="shared" si="18"/>
        <v>8</v>
      </c>
      <c r="N200" s="1056">
        <f>SUM(N159,N132,N125,N78,N38,N31)</f>
        <v>10</v>
      </c>
      <c r="O200" s="1056">
        <f t="shared" si="19"/>
        <v>3</v>
      </c>
      <c r="P200" s="1056">
        <f t="shared" si="19"/>
        <v>7</v>
      </c>
      <c r="Q200" s="328">
        <f>SUM(R200:S200)</f>
        <v>2</v>
      </c>
      <c r="R200" s="266">
        <f t="shared" si="20"/>
        <v>0</v>
      </c>
      <c r="S200" s="265">
        <f t="shared" si="20"/>
        <v>2</v>
      </c>
      <c r="T200" s="351">
        <f t="shared" si="20"/>
        <v>2</v>
      </c>
      <c r="U200" s="266">
        <f>U38+U78+U125+U132+U159</f>
        <v>0</v>
      </c>
      <c r="V200" s="266">
        <f t="shared" si="21"/>
        <v>0</v>
      </c>
      <c r="W200" s="266">
        <f t="shared" si="21"/>
        <v>0</v>
      </c>
      <c r="X200" s="351">
        <f t="shared" si="21"/>
        <v>0</v>
      </c>
    </row>
    <row r="201" spans="1:24" ht="10.5" customHeight="1">
      <c r="A201" s="75"/>
      <c r="B201" s="620" t="s">
        <v>97</v>
      </c>
      <c r="C201" s="266">
        <f>SUM(D201:E201)</f>
        <v>5</v>
      </c>
      <c r="D201" s="266">
        <f aca="true" t="shared" si="22" ref="D201:H202">SUM(D160,D133,D126,D79,D39,D32)</f>
        <v>2</v>
      </c>
      <c r="E201" s="265">
        <f t="shared" si="22"/>
        <v>3</v>
      </c>
      <c r="F201" s="266">
        <f t="shared" si="22"/>
        <v>1</v>
      </c>
      <c r="G201" s="266">
        <f t="shared" si="22"/>
        <v>1</v>
      </c>
      <c r="H201" s="266">
        <f t="shared" si="22"/>
        <v>3</v>
      </c>
      <c r="I201" s="328">
        <f t="shared" si="17"/>
        <v>1</v>
      </c>
      <c r="J201" s="1062">
        <f t="shared" si="17"/>
        <v>1</v>
      </c>
      <c r="K201" s="1062">
        <f>SUM(K160,K133,K126,K79,K39,K32)</f>
        <v>4</v>
      </c>
      <c r="L201" s="1056">
        <f t="shared" si="18"/>
        <v>1</v>
      </c>
      <c r="M201" s="1108">
        <f t="shared" si="18"/>
        <v>3</v>
      </c>
      <c r="N201" s="1056">
        <f>SUM(N160,N133,N126,N79,N39,N32)</f>
        <v>2</v>
      </c>
      <c r="O201" s="1056">
        <f t="shared" si="19"/>
        <v>1</v>
      </c>
      <c r="P201" s="1056">
        <f t="shared" si="19"/>
        <v>1</v>
      </c>
      <c r="Q201" s="328">
        <f>SUM(R201:S201)</f>
        <v>0</v>
      </c>
      <c r="R201" s="266">
        <f t="shared" si="20"/>
        <v>0</v>
      </c>
      <c r="S201" s="265">
        <f t="shared" si="20"/>
        <v>0</v>
      </c>
      <c r="T201" s="351">
        <f t="shared" si="20"/>
        <v>0</v>
      </c>
      <c r="U201" s="266">
        <f>SUM(U160,U134,U126,U79,U39,U32)</f>
        <v>0</v>
      </c>
      <c r="V201" s="266">
        <f t="shared" si="21"/>
        <v>0</v>
      </c>
      <c r="W201" s="266">
        <f t="shared" si="21"/>
        <v>0</v>
      </c>
      <c r="X201" s="351">
        <f t="shared" si="21"/>
        <v>0</v>
      </c>
    </row>
    <row r="202" spans="1:24" ht="10.5" customHeight="1">
      <c r="A202" s="75"/>
      <c r="B202" s="620" t="s">
        <v>47</v>
      </c>
      <c r="C202" s="266">
        <f>SUM(D202:E202)</f>
        <v>4</v>
      </c>
      <c r="D202" s="266">
        <f t="shared" si="22"/>
        <v>2</v>
      </c>
      <c r="E202" s="265">
        <f t="shared" si="22"/>
        <v>2</v>
      </c>
      <c r="F202" s="266">
        <f t="shared" si="22"/>
        <v>1</v>
      </c>
      <c r="G202" s="266">
        <f t="shared" si="22"/>
        <v>2</v>
      </c>
      <c r="H202" s="266">
        <f t="shared" si="22"/>
        <v>1</v>
      </c>
      <c r="I202" s="328">
        <f t="shared" si="17"/>
        <v>2</v>
      </c>
      <c r="J202" s="1062">
        <f t="shared" si="17"/>
        <v>1</v>
      </c>
      <c r="K202" s="1062">
        <f>SUM(K161,K134,K127,K80,K40,K33)</f>
        <v>0</v>
      </c>
      <c r="L202" s="1056">
        <f t="shared" si="18"/>
        <v>0</v>
      </c>
      <c r="M202" s="1108">
        <f t="shared" si="18"/>
        <v>0</v>
      </c>
      <c r="N202" s="1056">
        <f>SUM(N161,N134,N127,N80,N40,N33)</f>
        <v>0</v>
      </c>
      <c r="O202" s="1056">
        <f t="shared" si="19"/>
        <v>0</v>
      </c>
      <c r="P202" s="1056">
        <f t="shared" si="19"/>
        <v>0</v>
      </c>
      <c r="Q202" s="328">
        <f>SUM(R202:S202)</f>
        <v>0</v>
      </c>
      <c r="R202" s="266">
        <f t="shared" si="20"/>
        <v>0</v>
      </c>
      <c r="S202" s="265">
        <f t="shared" si="20"/>
        <v>0</v>
      </c>
      <c r="T202" s="351">
        <f t="shared" si="20"/>
        <v>0</v>
      </c>
      <c r="U202" s="266">
        <f>SUM(U161,U135,U127,U80,U40,U33)</f>
        <v>0</v>
      </c>
      <c r="V202" s="266">
        <f t="shared" si="21"/>
        <v>0</v>
      </c>
      <c r="W202" s="266">
        <f t="shared" si="21"/>
        <v>0</v>
      </c>
      <c r="X202" s="351">
        <f t="shared" si="21"/>
        <v>0</v>
      </c>
    </row>
    <row r="203" spans="1:24" ht="4.5" customHeight="1">
      <c r="A203" s="364"/>
      <c r="B203" s="364"/>
      <c r="C203" s="339"/>
      <c r="D203" s="339"/>
      <c r="E203" s="339"/>
      <c r="F203" s="366"/>
      <c r="G203" s="339"/>
      <c r="H203" s="367"/>
      <c r="I203" s="366"/>
      <c r="J203" s="1063"/>
      <c r="K203" s="1063"/>
      <c r="L203" s="1091"/>
      <c r="M203" s="1092"/>
      <c r="N203" s="1091"/>
      <c r="O203" s="1091"/>
      <c r="P203" s="1091"/>
      <c r="Q203" s="366"/>
      <c r="R203" s="339"/>
      <c r="S203" s="367"/>
      <c r="T203" s="612"/>
      <c r="U203" s="339"/>
      <c r="V203" s="339"/>
      <c r="W203" s="339"/>
      <c r="X203" s="612"/>
    </row>
    <row r="204" ht="10.5" customHeight="1">
      <c r="A204" s="352" t="s">
        <v>283</v>
      </c>
    </row>
    <row r="205" ht="10.5" customHeight="1"/>
    <row r="206" spans="1:24" ht="10.5" customHeight="1">
      <c r="A206" s="106" t="s">
        <v>80</v>
      </c>
      <c r="C206" s="340">
        <f aca="true" t="shared" si="23" ref="C206:I206">SUM(C156,C136,C129,C122,C115,C108,C89,C82,C75,C68,C61,C42,C35,C28,C21,C14)</f>
        <v>2118</v>
      </c>
      <c r="D206" s="340">
        <f t="shared" si="23"/>
        <v>427</v>
      </c>
      <c r="E206" s="340">
        <f t="shared" si="23"/>
        <v>1691</v>
      </c>
      <c r="F206" s="340">
        <f t="shared" si="23"/>
        <v>585</v>
      </c>
      <c r="G206" s="340">
        <f t="shared" si="23"/>
        <v>784</v>
      </c>
      <c r="H206" s="340">
        <f t="shared" si="23"/>
        <v>749</v>
      </c>
      <c r="I206" s="340">
        <f t="shared" si="23"/>
        <v>882</v>
      </c>
      <c r="J206" s="340">
        <f aca="true" t="shared" si="24" ref="J206:X206">SUM(J156,J136,J129,J122,J115,J108,J89,J82,J75,J68,J61,J42,J35,J28,J21,J14)</f>
        <v>312</v>
      </c>
      <c r="K206" s="340">
        <f t="shared" si="24"/>
        <v>879</v>
      </c>
      <c r="L206" s="340">
        <f t="shared" si="24"/>
        <v>156</v>
      </c>
      <c r="M206" s="340">
        <f t="shared" si="24"/>
        <v>723</v>
      </c>
      <c r="N206" s="340">
        <f t="shared" si="24"/>
        <v>683</v>
      </c>
      <c r="O206" s="340">
        <f t="shared" si="24"/>
        <v>121</v>
      </c>
      <c r="P206" s="340">
        <f t="shared" si="24"/>
        <v>562</v>
      </c>
      <c r="Q206" s="340">
        <f t="shared" si="24"/>
        <v>132</v>
      </c>
      <c r="R206" s="340">
        <f t="shared" si="24"/>
        <v>50</v>
      </c>
      <c r="S206" s="340">
        <f t="shared" si="24"/>
        <v>82</v>
      </c>
      <c r="T206" s="340">
        <f t="shared" si="24"/>
        <v>96</v>
      </c>
      <c r="U206" s="340">
        <f t="shared" si="24"/>
        <v>14</v>
      </c>
      <c r="V206" s="340">
        <f t="shared" si="24"/>
        <v>8</v>
      </c>
      <c r="W206" s="340">
        <f t="shared" si="24"/>
        <v>6</v>
      </c>
      <c r="X206" s="340">
        <f t="shared" si="24"/>
        <v>12</v>
      </c>
    </row>
    <row r="207" spans="3:24" ht="10.5" customHeight="1">
      <c r="C207" s="340">
        <f>SUM(C157,C137,C130,C123,C116,C109,C90,C83,C76,C69,C62,C43,C36,C29,C22,C15)</f>
        <v>0</v>
      </c>
      <c r="D207" s="340">
        <f aca="true" t="shared" si="25" ref="D207:I211">SUM(D157,D137,D130,D123,D116,D109,D90,D83,D76,D69,D62,D43,D36,D29,D22,D15)</f>
        <v>0</v>
      </c>
      <c r="E207" s="340">
        <f t="shared" si="25"/>
        <v>0</v>
      </c>
      <c r="F207" s="340">
        <f t="shared" si="25"/>
        <v>0</v>
      </c>
      <c r="G207" s="340">
        <f t="shared" si="25"/>
        <v>0</v>
      </c>
      <c r="H207" s="340">
        <f t="shared" si="25"/>
        <v>0</v>
      </c>
      <c r="I207" s="340">
        <f t="shared" si="25"/>
        <v>0</v>
      </c>
      <c r="J207" s="340">
        <f aca="true" t="shared" si="26" ref="J207:X207">SUM(J157,J137,J130,J123,J116,J109,J90,J83,J76,J69,J62,J43,J36,J29,J22,J15)</f>
        <v>0</v>
      </c>
      <c r="K207" s="340">
        <f t="shared" si="26"/>
        <v>0</v>
      </c>
      <c r="L207" s="340">
        <f t="shared" si="26"/>
        <v>0</v>
      </c>
      <c r="M207" s="340">
        <f t="shared" si="26"/>
        <v>0</v>
      </c>
      <c r="N207" s="340">
        <f t="shared" si="26"/>
        <v>0</v>
      </c>
      <c r="O207" s="340">
        <f t="shared" si="26"/>
        <v>0</v>
      </c>
      <c r="P207" s="340">
        <f t="shared" si="26"/>
        <v>0</v>
      </c>
      <c r="Q207" s="340">
        <f t="shared" si="26"/>
        <v>0</v>
      </c>
      <c r="R207" s="340">
        <f t="shared" si="26"/>
        <v>0</v>
      </c>
      <c r="S207" s="340">
        <f t="shared" si="26"/>
        <v>0</v>
      </c>
      <c r="T207" s="340">
        <f t="shared" si="26"/>
        <v>0</v>
      </c>
      <c r="U207" s="340">
        <f t="shared" si="26"/>
        <v>0</v>
      </c>
      <c r="V207" s="340">
        <f t="shared" si="26"/>
        <v>0</v>
      </c>
      <c r="W207" s="340">
        <f t="shared" si="26"/>
        <v>0</v>
      </c>
      <c r="X207" s="340">
        <f t="shared" si="26"/>
        <v>0</v>
      </c>
    </row>
    <row r="208" spans="3:24" ht="10.5" customHeight="1">
      <c r="C208" s="340">
        <f>SUM(C158,C138,C131,C124,C117,C110,C91,C84,C77,C70,C63,C44,C37,C30,C23,C16)</f>
        <v>1323</v>
      </c>
      <c r="D208" s="340">
        <f t="shared" si="25"/>
        <v>242</v>
      </c>
      <c r="E208" s="340">
        <f t="shared" si="25"/>
        <v>1081</v>
      </c>
      <c r="F208" s="340">
        <f t="shared" si="25"/>
        <v>405</v>
      </c>
      <c r="G208" s="340">
        <f t="shared" si="25"/>
        <v>481</v>
      </c>
      <c r="H208" s="340">
        <f t="shared" si="25"/>
        <v>437</v>
      </c>
      <c r="I208" s="340">
        <f t="shared" si="25"/>
        <v>537</v>
      </c>
      <c r="J208" s="340">
        <f aca="true" t="shared" si="27" ref="J208:X208">SUM(J158,J138,J131,J124,J117,J110,J91,J84,J77,J70,J63,J44,J37,J30,J23,J16)</f>
        <v>173</v>
      </c>
      <c r="K208" s="340">
        <f t="shared" si="27"/>
        <v>544</v>
      </c>
      <c r="L208" s="340">
        <f t="shared" si="27"/>
        <v>70</v>
      </c>
      <c r="M208" s="340">
        <f t="shared" si="27"/>
        <v>474</v>
      </c>
      <c r="N208" s="340">
        <f t="shared" si="27"/>
        <v>418</v>
      </c>
      <c r="O208" s="340">
        <f t="shared" si="27"/>
        <v>49</v>
      </c>
      <c r="P208" s="340">
        <f t="shared" si="27"/>
        <v>369</v>
      </c>
      <c r="Q208" s="340">
        <f t="shared" si="27"/>
        <v>82</v>
      </c>
      <c r="R208" s="340">
        <f t="shared" si="27"/>
        <v>34</v>
      </c>
      <c r="S208" s="340">
        <f t="shared" si="27"/>
        <v>48</v>
      </c>
      <c r="T208" s="340">
        <f t="shared" si="27"/>
        <v>54</v>
      </c>
      <c r="U208" s="340">
        <f t="shared" si="27"/>
        <v>10</v>
      </c>
      <c r="V208" s="340">
        <f t="shared" si="27"/>
        <v>7</v>
      </c>
      <c r="W208" s="340">
        <f t="shared" si="27"/>
        <v>3</v>
      </c>
      <c r="X208" s="340">
        <f t="shared" si="27"/>
        <v>8</v>
      </c>
    </row>
    <row r="209" spans="3:24" ht="10.5" customHeight="1">
      <c r="C209" s="340">
        <f>SUM(C159,C139,C132,C125,C118,C111,C92,C85,C78,C71,C64,C45,C38,C31,C24,C17)</f>
        <v>690</v>
      </c>
      <c r="D209" s="340">
        <f t="shared" si="25"/>
        <v>156</v>
      </c>
      <c r="E209" s="340">
        <f t="shared" si="25"/>
        <v>534</v>
      </c>
      <c r="F209" s="340">
        <f t="shared" si="25"/>
        <v>146</v>
      </c>
      <c r="G209" s="340">
        <f t="shared" si="25"/>
        <v>272</v>
      </c>
      <c r="H209" s="340">
        <f t="shared" si="25"/>
        <v>272</v>
      </c>
      <c r="I209" s="340">
        <f t="shared" si="25"/>
        <v>298</v>
      </c>
      <c r="J209" s="340">
        <f aca="true" t="shared" si="28" ref="J209:X209">SUM(J159,J139,J132,J125,J118,J111,J92,J85,J78,J71,J64,J45,J38,J31,J24,J17)</f>
        <v>118</v>
      </c>
      <c r="K209" s="340">
        <f t="shared" si="28"/>
        <v>297</v>
      </c>
      <c r="L209" s="340">
        <f t="shared" si="28"/>
        <v>75</v>
      </c>
      <c r="M209" s="340">
        <f t="shared" si="28"/>
        <v>222</v>
      </c>
      <c r="N209" s="340">
        <f t="shared" si="28"/>
        <v>235</v>
      </c>
      <c r="O209" s="340">
        <f t="shared" si="28"/>
        <v>62</v>
      </c>
      <c r="P209" s="340">
        <f t="shared" si="28"/>
        <v>173</v>
      </c>
      <c r="Q209" s="340">
        <f t="shared" si="28"/>
        <v>48</v>
      </c>
      <c r="R209" s="340">
        <f t="shared" si="28"/>
        <v>15</v>
      </c>
      <c r="S209" s="340">
        <f t="shared" si="28"/>
        <v>33</v>
      </c>
      <c r="T209" s="340">
        <f t="shared" si="28"/>
        <v>40</v>
      </c>
      <c r="U209" s="340">
        <f t="shared" si="28"/>
        <v>4</v>
      </c>
      <c r="V209" s="340">
        <f t="shared" si="28"/>
        <v>1</v>
      </c>
      <c r="W209" s="340">
        <f t="shared" si="28"/>
        <v>3</v>
      </c>
      <c r="X209" s="340">
        <f t="shared" si="28"/>
        <v>4</v>
      </c>
    </row>
    <row r="210" spans="3:24" ht="10.5" customHeight="1">
      <c r="C210" s="340">
        <f>SUM(C160,C140,C133,C126,C119,C113,C93,C86,C79,C72,C65,C46,C39,C32,C25,C18)</f>
        <v>75</v>
      </c>
      <c r="D210" s="340">
        <f t="shared" si="25"/>
        <v>16</v>
      </c>
      <c r="E210" s="340">
        <f t="shared" si="25"/>
        <v>59</v>
      </c>
      <c r="F210" s="340">
        <f t="shared" si="25"/>
        <v>25</v>
      </c>
      <c r="G210" s="340">
        <f t="shared" si="25"/>
        <v>22</v>
      </c>
      <c r="H210" s="340">
        <f t="shared" si="25"/>
        <v>28</v>
      </c>
      <c r="I210" s="340">
        <f t="shared" si="25"/>
        <v>32</v>
      </c>
      <c r="J210" s="340">
        <f aca="true" t="shared" si="29" ref="J210:X210">SUM(J160,J140,J133,J126,J119,J112,J93,J86,J79,J72,J65,J46,J39,J32,J25,J18)</f>
        <v>14</v>
      </c>
      <c r="K210" s="340">
        <f t="shared" si="29"/>
        <v>25</v>
      </c>
      <c r="L210" s="340">
        <f t="shared" si="29"/>
        <v>6</v>
      </c>
      <c r="M210" s="340">
        <f t="shared" si="29"/>
        <v>19</v>
      </c>
      <c r="N210" s="340">
        <f t="shared" si="29"/>
        <v>17</v>
      </c>
      <c r="O210" s="340">
        <f t="shared" si="29"/>
        <v>5</v>
      </c>
      <c r="P210" s="340">
        <f t="shared" si="29"/>
        <v>12</v>
      </c>
      <c r="Q210" s="340">
        <f t="shared" si="29"/>
        <v>2</v>
      </c>
      <c r="R210" s="340">
        <f t="shared" si="29"/>
        <v>1</v>
      </c>
      <c r="S210" s="340">
        <f t="shared" si="29"/>
        <v>1</v>
      </c>
      <c r="T210" s="340">
        <f t="shared" si="29"/>
        <v>2</v>
      </c>
      <c r="U210" s="340">
        <f t="shared" si="29"/>
        <v>0</v>
      </c>
      <c r="V210" s="340">
        <f t="shared" si="29"/>
        <v>0</v>
      </c>
      <c r="W210" s="340">
        <f t="shared" si="29"/>
        <v>0</v>
      </c>
      <c r="X210" s="340">
        <f t="shared" si="29"/>
        <v>0</v>
      </c>
    </row>
    <row r="211" spans="3:24" ht="10.5" customHeight="1">
      <c r="C211" s="340" t="e">
        <f>SUM(C161,C141,C134,C127,C120,#REF!,C94,C87,C80,C73,C66,C47,C40,C33,C26,C19)</f>
        <v>#REF!</v>
      </c>
      <c r="D211" s="340">
        <f t="shared" si="25"/>
        <v>13</v>
      </c>
      <c r="E211" s="340">
        <f t="shared" si="25"/>
        <v>17</v>
      </c>
      <c r="F211" s="340">
        <f t="shared" si="25"/>
        <v>9</v>
      </c>
      <c r="G211" s="340">
        <f t="shared" si="25"/>
        <v>9</v>
      </c>
      <c r="H211" s="340">
        <f t="shared" si="25"/>
        <v>12</v>
      </c>
      <c r="I211" s="340">
        <f t="shared" si="25"/>
        <v>15</v>
      </c>
      <c r="J211" s="340">
        <f aca="true" t="shared" si="30" ref="J211:X211">SUM(J161,J141,J134,J127,J120,J113,J94,J87,J80,J73,J66,J47,J40,J33,J26,J19)</f>
        <v>7</v>
      </c>
      <c r="K211" s="340">
        <f t="shared" si="30"/>
        <v>13</v>
      </c>
      <c r="L211" s="340">
        <f t="shared" si="30"/>
        <v>5</v>
      </c>
      <c r="M211" s="340">
        <f t="shared" si="30"/>
        <v>8</v>
      </c>
      <c r="N211" s="340">
        <f t="shared" si="30"/>
        <v>13</v>
      </c>
      <c r="O211" s="340">
        <f t="shared" si="30"/>
        <v>5</v>
      </c>
      <c r="P211" s="340">
        <f t="shared" si="30"/>
        <v>8</v>
      </c>
      <c r="Q211" s="340">
        <f t="shared" si="30"/>
        <v>0</v>
      </c>
      <c r="R211" s="340">
        <f t="shared" si="30"/>
        <v>0</v>
      </c>
      <c r="S211" s="340">
        <f t="shared" si="30"/>
        <v>0</v>
      </c>
      <c r="T211" s="340">
        <f t="shared" si="30"/>
        <v>0</v>
      </c>
      <c r="U211" s="340">
        <f t="shared" si="30"/>
        <v>0</v>
      </c>
      <c r="V211" s="340">
        <f t="shared" si="30"/>
        <v>0</v>
      </c>
      <c r="W211" s="340">
        <f t="shared" si="30"/>
        <v>0</v>
      </c>
      <c r="X211" s="340">
        <f t="shared" si="30"/>
        <v>0</v>
      </c>
    </row>
    <row r="212" spans="3:24" ht="10.5" customHeight="1">
      <c r="C212" s="340" t="e">
        <f aca="true" t="shared" si="31" ref="C212:I212">SUM(C208:C211)</f>
        <v>#REF!</v>
      </c>
      <c r="D212" s="340">
        <f t="shared" si="31"/>
        <v>427</v>
      </c>
      <c r="E212" s="340">
        <f t="shared" si="31"/>
        <v>1691</v>
      </c>
      <c r="F212" s="340">
        <f t="shared" si="31"/>
        <v>585</v>
      </c>
      <c r="G212" s="340">
        <f t="shared" si="31"/>
        <v>784</v>
      </c>
      <c r="H212" s="340">
        <f t="shared" si="31"/>
        <v>749</v>
      </c>
      <c r="I212" s="340">
        <f t="shared" si="31"/>
        <v>882</v>
      </c>
      <c r="J212" s="340">
        <f aca="true" t="shared" si="32" ref="J212:X212">SUM(J208:J211)</f>
        <v>312</v>
      </c>
      <c r="K212" s="340">
        <f t="shared" si="32"/>
        <v>879</v>
      </c>
      <c r="L212" s="340">
        <f t="shared" si="32"/>
        <v>156</v>
      </c>
      <c r="M212" s="340">
        <f t="shared" si="32"/>
        <v>723</v>
      </c>
      <c r="N212" s="340">
        <f t="shared" si="32"/>
        <v>683</v>
      </c>
      <c r="O212" s="340">
        <f t="shared" si="32"/>
        <v>121</v>
      </c>
      <c r="P212" s="340">
        <f t="shared" si="32"/>
        <v>562</v>
      </c>
      <c r="Q212" s="340">
        <f t="shared" si="32"/>
        <v>132</v>
      </c>
      <c r="R212" s="340">
        <f t="shared" si="32"/>
        <v>50</v>
      </c>
      <c r="S212" s="340">
        <f t="shared" si="32"/>
        <v>82</v>
      </c>
      <c r="T212" s="340">
        <f t="shared" si="32"/>
        <v>96</v>
      </c>
      <c r="U212" s="340">
        <f t="shared" si="32"/>
        <v>14</v>
      </c>
      <c r="V212" s="340">
        <f t="shared" si="32"/>
        <v>8</v>
      </c>
      <c r="W212" s="340">
        <f t="shared" si="32"/>
        <v>6</v>
      </c>
      <c r="X212" s="340">
        <f t="shared" si="32"/>
        <v>12</v>
      </c>
    </row>
    <row r="213" spans="10:23" ht="10.5" customHeight="1"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2"/>
      <c r="U213" s="312"/>
      <c r="V213" s="312"/>
      <c r="W213" s="312"/>
    </row>
    <row r="214" spans="1:24" ht="10.5" customHeight="1">
      <c r="A214" s="106" t="s">
        <v>273</v>
      </c>
      <c r="C214" s="340">
        <f aca="true" t="shared" si="33" ref="C214:D218">SUM(C136,C115,C108,C89,C82,C68,C61,C42,C42,C42,C21,C14)</f>
        <v>1535</v>
      </c>
      <c r="D214" s="340">
        <f t="shared" si="33"/>
        <v>284</v>
      </c>
      <c r="E214" s="340">
        <f>SUM(E136,E115,E108,E89,E82,E68,E61,E42,E42,E42,E21,E14)</f>
        <v>1251</v>
      </c>
      <c r="F214" s="340">
        <f>SUM(F136,F115,F108,F89,F82,F68,F61,F42,F42,F42,F21,F14)</f>
        <v>403</v>
      </c>
      <c r="G214" s="340">
        <f>SUM(G136,G115,G108,G89,G82,G68,G61,G42,G42,G42,G21,G14)</f>
        <v>587</v>
      </c>
      <c r="H214" s="340">
        <f>SUM(H136,H115,H108,H89,H82,H68,H61,H42,H42,H42,H21,H14)</f>
        <v>545</v>
      </c>
      <c r="I214" s="340">
        <f>SUM(I136,I115,I108,I89,I82,I68,I61,I42,I42,I42,I21,I14)</f>
        <v>673</v>
      </c>
      <c r="J214" s="340">
        <f aca="true" t="shared" si="34" ref="J214:X214">SUM(J136,J115,J108,J89,J82,J68,J61,J42,J42,J42,J21,J14)</f>
        <v>255</v>
      </c>
      <c r="K214" s="340">
        <f t="shared" si="34"/>
        <v>624</v>
      </c>
      <c r="L214" s="340">
        <f t="shared" si="34"/>
        <v>128</v>
      </c>
      <c r="M214" s="340">
        <f t="shared" si="34"/>
        <v>496</v>
      </c>
      <c r="N214" s="340">
        <f t="shared" si="34"/>
        <v>495</v>
      </c>
      <c r="O214" s="340">
        <f t="shared" si="34"/>
        <v>98</v>
      </c>
      <c r="P214" s="340">
        <f t="shared" si="34"/>
        <v>397</v>
      </c>
      <c r="Q214" s="340">
        <f t="shared" si="34"/>
        <v>111</v>
      </c>
      <c r="R214" s="340">
        <f t="shared" si="34"/>
        <v>43</v>
      </c>
      <c r="S214" s="340">
        <f t="shared" si="34"/>
        <v>68</v>
      </c>
      <c r="T214" s="340">
        <f t="shared" si="34"/>
        <v>85</v>
      </c>
      <c r="U214" s="340">
        <f t="shared" si="34"/>
        <v>9</v>
      </c>
      <c r="V214" s="340">
        <f t="shared" si="34"/>
        <v>5</v>
      </c>
      <c r="W214" s="340">
        <f t="shared" si="34"/>
        <v>4</v>
      </c>
      <c r="X214" s="340">
        <f t="shared" si="34"/>
        <v>8</v>
      </c>
    </row>
    <row r="215" spans="3:24" ht="10.5" customHeight="1">
      <c r="C215" s="340">
        <f t="shared" si="33"/>
        <v>0</v>
      </c>
      <c r="D215" s="340">
        <f t="shared" si="33"/>
        <v>0</v>
      </c>
      <c r="E215" s="340">
        <f aca="true" t="shared" si="35" ref="E215:I218">SUM(E137,E116,E109,E90,E83,E69,E62,E43,E43,E43,E22,E15)</f>
        <v>0</v>
      </c>
      <c r="F215" s="340">
        <f t="shared" si="35"/>
        <v>0</v>
      </c>
      <c r="G215" s="340">
        <f t="shared" si="35"/>
        <v>0</v>
      </c>
      <c r="H215" s="340">
        <f t="shared" si="35"/>
        <v>0</v>
      </c>
      <c r="I215" s="340">
        <f t="shared" si="35"/>
        <v>0</v>
      </c>
      <c r="J215" s="340">
        <f aca="true" t="shared" si="36" ref="J215:X215">SUM(J137,J116,J109,J90,J83,J69,J62,J43,J43,J43,J22,J15)</f>
        <v>0</v>
      </c>
      <c r="K215" s="340">
        <f t="shared" si="36"/>
        <v>0</v>
      </c>
      <c r="L215" s="340">
        <f t="shared" si="36"/>
        <v>0</v>
      </c>
      <c r="M215" s="340">
        <f t="shared" si="36"/>
        <v>0</v>
      </c>
      <c r="N215" s="340">
        <f t="shared" si="36"/>
        <v>0</v>
      </c>
      <c r="O215" s="340">
        <f t="shared" si="36"/>
        <v>0</v>
      </c>
      <c r="P215" s="340">
        <f t="shared" si="36"/>
        <v>0</v>
      </c>
      <c r="Q215" s="340">
        <f t="shared" si="36"/>
        <v>0</v>
      </c>
      <c r="R215" s="340">
        <f t="shared" si="36"/>
        <v>0</v>
      </c>
      <c r="S215" s="340">
        <f t="shared" si="36"/>
        <v>0</v>
      </c>
      <c r="T215" s="340">
        <f t="shared" si="36"/>
        <v>0</v>
      </c>
      <c r="U215" s="340">
        <f t="shared" si="36"/>
        <v>0</v>
      </c>
      <c r="V215" s="340">
        <f t="shared" si="36"/>
        <v>0</v>
      </c>
      <c r="W215" s="340">
        <f t="shared" si="36"/>
        <v>0</v>
      </c>
      <c r="X215" s="340">
        <f t="shared" si="36"/>
        <v>0</v>
      </c>
    </row>
    <row r="216" spans="3:24" ht="10.5" customHeight="1">
      <c r="C216" s="340">
        <f t="shared" si="33"/>
        <v>775</v>
      </c>
      <c r="D216" s="340">
        <f t="shared" si="33"/>
        <v>110</v>
      </c>
      <c r="E216" s="340">
        <f t="shared" si="35"/>
        <v>665</v>
      </c>
      <c r="F216" s="340">
        <f t="shared" si="35"/>
        <v>227</v>
      </c>
      <c r="G216" s="340">
        <f t="shared" si="35"/>
        <v>297</v>
      </c>
      <c r="H216" s="340">
        <f t="shared" si="35"/>
        <v>251</v>
      </c>
      <c r="I216" s="340">
        <f t="shared" si="35"/>
        <v>341</v>
      </c>
      <c r="J216" s="340">
        <f aca="true" t="shared" si="37" ref="J216:X216">SUM(J138,J117,J110,J91,J84,J70,J63,J44,J44,J44,J23,J16)</f>
        <v>126</v>
      </c>
      <c r="K216" s="340">
        <f t="shared" si="37"/>
        <v>298</v>
      </c>
      <c r="L216" s="340">
        <f t="shared" si="37"/>
        <v>42</v>
      </c>
      <c r="M216" s="340">
        <f t="shared" si="37"/>
        <v>256</v>
      </c>
      <c r="N216" s="340">
        <f t="shared" si="37"/>
        <v>238</v>
      </c>
      <c r="O216" s="340">
        <f t="shared" si="37"/>
        <v>28</v>
      </c>
      <c r="P216" s="340">
        <f t="shared" si="37"/>
        <v>210</v>
      </c>
      <c r="Q216" s="340">
        <f t="shared" si="37"/>
        <v>63</v>
      </c>
      <c r="R216" s="340">
        <f t="shared" si="37"/>
        <v>27</v>
      </c>
      <c r="S216" s="340">
        <f t="shared" si="37"/>
        <v>36</v>
      </c>
      <c r="T216" s="340">
        <f t="shared" si="37"/>
        <v>45</v>
      </c>
      <c r="U216" s="340">
        <f t="shared" si="37"/>
        <v>5</v>
      </c>
      <c r="V216" s="340">
        <f t="shared" si="37"/>
        <v>4</v>
      </c>
      <c r="W216" s="340">
        <f t="shared" si="37"/>
        <v>1</v>
      </c>
      <c r="X216" s="340">
        <f t="shared" si="37"/>
        <v>4</v>
      </c>
    </row>
    <row r="217" spans="3:24" ht="10.5" customHeight="1">
      <c r="C217" s="340">
        <f t="shared" si="33"/>
        <v>662</v>
      </c>
      <c r="D217" s="340">
        <f t="shared" si="33"/>
        <v>149</v>
      </c>
      <c r="E217" s="340">
        <f t="shared" si="35"/>
        <v>513</v>
      </c>
      <c r="F217" s="340">
        <f t="shared" si="35"/>
        <v>142</v>
      </c>
      <c r="G217" s="340">
        <f t="shared" si="35"/>
        <v>262</v>
      </c>
      <c r="H217" s="340">
        <f t="shared" si="35"/>
        <v>258</v>
      </c>
      <c r="I217" s="340">
        <f t="shared" si="35"/>
        <v>286</v>
      </c>
      <c r="J217" s="340">
        <f aca="true" t="shared" si="38" ref="J217:X217">SUM(J139,J118,J111,J92,J85,J71,J64,J45,J45,J45,J24,J17)</f>
        <v>110</v>
      </c>
      <c r="K217" s="340">
        <f t="shared" si="38"/>
        <v>288</v>
      </c>
      <c r="L217" s="340">
        <f t="shared" si="38"/>
        <v>74</v>
      </c>
      <c r="M217" s="340">
        <f t="shared" si="38"/>
        <v>214</v>
      </c>
      <c r="N217" s="340">
        <f t="shared" si="38"/>
        <v>227</v>
      </c>
      <c r="O217" s="340">
        <f t="shared" si="38"/>
        <v>61</v>
      </c>
      <c r="P217" s="340">
        <f t="shared" si="38"/>
        <v>166</v>
      </c>
      <c r="Q217" s="340">
        <f t="shared" si="38"/>
        <v>46</v>
      </c>
      <c r="R217" s="340">
        <f t="shared" si="38"/>
        <v>15</v>
      </c>
      <c r="S217" s="340">
        <f t="shared" si="38"/>
        <v>31</v>
      </c>
      <c r="T217" s="340">
        <f t="shared" si="38"/>
        <v>38</v>
      </c>
      <c r="U217" s="340">
        <f t="shared" si="38"/>
        <v>4</v>
      </c>
      <c r="V217" s="340">
        <f t="shared" si="38"/>
        <v>1</v>
      </c>
      <c r="W217" s="340">
        <f t="shared" si="38"/>
        <v>3</v>
      </c>
      <c r="X217" s="340">
        <f t="shared" si="38"/>
        <v>4</v>
      </c>
    </row>
    <row r="218" spans="3:24" ht="10.5" customHeight="1">
      <c r="C218" s="340">
        <f>SUM(C140,C119,C113,C93,C86,C72,C65,C46,C46,C46,C25,C18)</f>
        <v>72</v>
      </c>
      <c r="D218" s="340">
        <f t="shared" si="33"/>
        <v>14</v>
      </c>
      <c r="E218" s="340">
        <f t="shared" si="35"/>
        <v>58</v>
      </c>
      <c r="F218" s="340">
        <f t="shared" si="35"/>
        <v>26</v>
      </c>
      <c r="G218" s="340">
        <f t="shared" si="35"/>
        <v>21</v>
      </c>
      <c r="H218" s="340">
        <f t="shared" si="35"/>
        <v>25</v>
      </c>
      <c r="I218" s="340">
        <f t="shared" si="35"/>
        <v>33</v>
      </c>
      <c r="J218" s="340">
        <f aca="true" t="shared" si="39" ref="J218:X218">SUM(J140,J119,J112,J93,J86,J72,J65,J46,J46,J46,J25,J18)</f>
        <v>13</v>
      </c>
      <c r="K218" s="340">
        <f t="shared" si="39"/>
        <v>25</v>
      </c>
      <c r="L218" s="340">
        <f t="shared" si="39"/>
        <v>7</v>
      </c>
      <c r="M218" s="340">
        <f t="shared" si="39"/>
        <v>18</v>
      </c>
      <c r="N218" s="340">
        <f t="shared" si="39"/>
        <v>17</v>
      </c>
      <c r="O218" s="340">
        <f t="shared" si="39"/>
        <v>4</v>
      </c>
      <c r="P218" s="340">
        <f t="shared" si="39"/>
        <v>13</v>
      </c>
      <c r="Q218" s="340">
        <f t="shared" si="39"/>
        <v>2</v>
      </c>
      <c r="R218" s="340">
        <f t="shared" si="39"/>
        <v>1</v>
      </c>
      <c r="S218" s="340">
        <f t="shared" si="39"/>
        <v>1</v>
      </c>
      <c r="T218" s="340">
        <f t="shared" si="39"/>
        <v>2</v>
      </c>
      <c r="U218" s="340">
        <f t="shared" si="39"/>
        <v>0</v>
      </c>
      <c r="V218" s="340">
        <f t="shared" si="39"/>
        <v>0</v>
      </c>
      <c r="W218" s="340">
        <f t="shared" si="39"/>
        <v>0</v>
      </c>
      <c r="X218" s="340">
        <f t="shared" si="39"/>
        <v>0</v>
      </c>
    </row>
    <row r="219" spans="3:24" ht="10.5" customHeight="1">
      <c r="C219" s="340" t="e">
        <f>SUM(C141,C120,#REF!,C94,C87,C73,C66,C47,C47,C47,C26,C19)</f>
        <v>#REF!</v>
      </c>
      <c r="D219" s="340">
        <f aca="true" t="shared" si="40" ref="D219:I219">SUM(D141,D120,D113,D94,D87,D73,D66,D47,D47,D47,D26,D19)</f>
        <v>11</v>
      </c>
      <c r="E219" s="340">
        <f t="shared" si="40"/>
        <v>15</v>
      </c>
      <c r="F219" s="340">
        <f t="shared" si="40"/>
        <v>8</v>
      </c>
      <c r="G219" s="340">
        <f t="shared" si="40"/>
        <v>7</v>
      </c>
      <c r="H219" s="340">
        <f t="shared" si="40"/>
        <v>11</v>
      </c>
      <c r="I219" s="340">
        <f t="shared" si="40"/>
        <v>13</v>
      </c>
      <c r="J219" s="340">
        <f aca="true" t="shared" si="41" ref="J219:X219">SUM(J141,J120,J113,J94,J87,J73,J66,J47,J47,J47,J26,J19)</f>
        <v>6</v>
      </c>
      <c r="K219" s="340">
        <f t="shared" si="41"/>
        <v>13</v>
      </c>
      <c r="L219" s="340">
        <f t="shared" si="41"/>
        <v>5</v>
      </c>
      <c r="M219" s="340">
        <f t="shared" si="41"/>
        <v>8</v>
      </c>
      <c r="N219" s="340">
        <f t="shared" si="41"/>
        <v>13</v>
      </c>
      <c r="O219" s="340">
        <f t="shared" si="41"/>
        <v>5</v>
      </c>
      <c r="P219" s="340">
        <f t="shared" si="41"/>
        <v>8</v>
      </c>
      <c r="Q219" s="340">
        <f t="shared" si="41"/>
        <v>0</v>
      </c>
      <c r="R219" s="340">
        <f t="shared" si="41"/>
        <v>0</v>
      </c>
      <c r="S219" s="340">
        <f t="shared" si="41"/>
        <v>0</v>
      </c>
      <c r="T219" s="340">
        <f t="shared" si="41"/>
        <v>0</v>
      </c>
      <c r="U219" s="340">
        <f t="shared" si="41"/>
        <v>0</v>
      </c>
      <c r="V219" s="340">
        <f t="shared" si="41"/>
        <v>0</v>
      </c>
      <c r="W219" s="340">
        <f t="shared" si="41"/>
        <v>0</v>
      </c>
      <c r="X219" s="340">
        <f t="shared" si="41"/>
        <v>0</v>
      </c>
    </row>
    <row r="220" spans="3:24" ht="10.5" customHeight="1">
      <c r="C220" s="340" t="e">
        <f aca="true" t="shared" si="42" ref="C220:X220">SUM(C216:C219)</f>
        <v>#REF!</v>
      </c>
      <c r="D220" s="340">
        <f t="shared" si="42"/>
        <v>284</v>
      </c>
      <c r="E220" s="340">
        <f t="shared" si="42"/>
        <v>1251</v>
      </c>
      <c r="F220" s="340">
        <f t="shared" si="42"/>
        <v>403</v>
      </c>
      <c r="G220" s="340">
        <f t="shared" si="42"/>
        <v>587</v>
      </c>
      <c r="H220" s="340">
        <f t="shared" si="42"/>
        <v>545</v>
      </c>
      <c r="I220" s="340">
        <f t="shared" si="42"/>
        <v>673</v>
      </c>
      <c r="J220" s="340">
        <f t="shared" si="42"/>
        <v>255</v>
      </c>
      <c r="K220" s="340">
        <f t="shared" si="42"/>
        <v>624</v>
      </c>
      <c r="L220" s="340">
        <f t="shared" si="42"/>
        <v>128</v>
      </c>
      <c r="M220" s="340">
        <f t="shared" si="42"/>
        <v>496</v>
      </c>
      <c r="N220" s="340">
        <f t="shared" si="42"/>
        <v>495</v>
      </c>
      <c r="O220" s="340">
        <f t="shared" si="42"/>
        <v>98</v>
      </c>
      <c r="P220" s="340">
        <f t="shared" si="42"/>
        <v>397</v>
      </c>
      <c r="Q220" s="340">
        <f t="shared" si="42"/>
        <v>111</v>
      </c>
      <c r="R220" s="340">
        <f t="shared" si="42"/>
        <v>43</v>
      </c>
      <c r="S220" s="340">
        <f t="shared" si="42"/>
        <v>68</v>
      </c>
      <c r="T220" s="340">
        <f t="shared" si="42"/>
        <v>85</v>
      </c>
      <c r="U220" s="340">
        <f t="shared" si="42"/>
        <v>9</v>
      </c>
      <c r="V220" s="340">
        <f t="shared" si="42"/>
        <v>5</v>
      </c>
      <c r="W220" s="340">
        <f t="shared" si="42"/>
        <v>4</v>
      </c>
      <c r="X220" s="340">
        <f t="shared" si="42"/>
        <v>8</v>
      </c>
    </row>
    <row r="221" spans="10:23" ht="10.5" customHeight="1"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</row>
    <row r="222" spans="1:24" ht="10.5" customHeight="1">
      <c r="A222" s="106" t="s">
        <v>81</v>
      </c>
      <c r="C222" s="340">
        <f aca="true" t="shared" si="43" ref="C222:D226">SUM(C156,C129,C122,C75,C35,C28)</f>
        <v>591</v>
      </c>
      <c r="D222" s="340">
        <f t="shared" si="43"/>
        <v>145</v>
      </c>
      <c r="E222" s="340">
        <f>SUM(E156,E129,E122,E75,E35,E28)</f>
        <v>446</v>
      </c>
      <c r="F222" s="340">
        <f>SUM(F156,F129,F122,F75,F35,F28)</f>
        <v>186</v>
      </c>
      <c r="G222" s="340">
        <f>SUM(G156,G129,G122,G75,G35,G28)</f>
        <v>201</v>
      </c>
      <c r="H222" s="340">
        <f>SUM(H156,H129,H122,H75,H35,H28)</f>
        <v>204</v>
      </c>
      <c r="I222" s="340">
        <f>SUM(I156,I129,I122,I75,I35,I28)</f>
        <v>215</v>
      </c>
      <c r="J222" s="340">
        <f aca="true" t="shared" si="44" ref="J222:X222">SUM(J156,J129,J122,J75,J35,J28)</f>
        <v>57</v>
      </c>
      <c r="K222" s="340">
        <f t="shared" si="44"/>
        <v>263</v>
      </c>
      <c r="L222" s="340">
        <f t="shared" si="44"/>
        <v>34</v>
      </c>
      <c r="M222" s="340">
        <f t="shared" si="44"/>
        <v>229</v>
      </c>
      <c r="N222" s="340">
        <f t="shared" si="44"/>
        <v>194</v>
      </c>
      <c r="O222" s="340">
        <f t="shared" si="44"/>
        <v>27</v>
      </c>
      <c r="P222" s="340">
        <f t="shared" si="44"/>
        <v>167</v>
      </c>
      <c r="Q222" s="340">
        <f t="shared" si="44"/>
        <v>21</v>
      </c>
      <c r="R222" s="340">
        <f t="shared" si="44"/>
        <v>7</v>
      </c>
      <c r="S222" s="340">
        <f t="shared" si="44"/>
        <v>14</v>
      </c>
      <c r="T222" s="340">
        <f t="shared" si="44"/>
        <v>11</v>
      </c>
      <c r="U222" s="340">
        <f t="shared" si="44"/>
        <v>5</v>
      </c>
      <c r="V222" s="340">
        <f t="shared" si="44"/>
        <v>3</v>
      </c>
      <c r="W222" s="340">
        <f t="shared" si="44"/>
        <v>2</v>
      </c>
      <c r="X222" s="340">
        <f t="shared" si="44"/>
        <v>4</v>
      </c>
    </row>
    <row r="223" spans="3:24" ht="10.5" customHeight="1">
      <c r="C223" s="340">
        <f t="shared" si="43"/>
        <v>0</v>
      </c>
      <c r="D223" s="340">
        <f t="shared" si="43"/>
        <v>0</v>
      </c>
      <c r="E223" s="340">
        <f aca="true" t="shared" si="45" ref="E223:I226">SUM(E157,E130,E123,E76,E36,E29)</f>
        <v>0</v>
      </c>
      <c r="F223" s="340">
        <f t="shared" si="45"/>
        <v>0</v>
      </c>
      <c r="G223" s="340">
        <f t="shared" si="45"/>
        <v>0</v>
      </c>
      <c r="H223" s="340">
        <f t="shared" si="45"/>
        <v>0</v>
      </c>
      <c r="I223" s="340">
        <f t="shared" si="45"/>
        <v>0</v>
      </c>
      <c r="J223" s="340">
        <f aca="true" t="shared" si="46" ref="J223:X223">SUM(J157,J130,J123,J76,J36,J29)</f>
        <v>0</v>
      </c>
      <c r="K223" s="340">
        <f t="shared" si="46"/>
        <v>0</v>
      </c>
      <c r="L223" s="340">
        <f t="shared" si="46"/>
        <v>0</v>
      </c>
      <c r="M223" s="340">
        <f t="shared" si="46"/>
        <v>0</v>
      </c>
      <c r="N223" s="340">
        <f t="shared" si="46"/>
        <v>0</v>
      </c>
      <c r="O223" s="340">
        <f t="shared" si="46"/>
        <v>0</v>
      </c>
      <c r="P223" s="340">
        <f t="shared" si="46"/>
        <v>0</v>
      </c>
      <c r="Q223" s="340">
        <f t="shared" si="46"/>
        <v>0</v>
      </c>
      <c r="R223" s="340">
        <f t="shared" si="46"/>
        <v>0</v>
      </c>
      <c r="S223" s="340">
        <f t="shared" si="46"/>
        <v>0</v>
      </c>
      <c r="T223" s="340">
        <f t="shared" si="46"/>
        <v>0</v>
      </c>
      <c r="U223" s="340">
        <f t="shared" si="46"/>
        <v>0</v>
      </c>
      <c r="V223" s="340">
        <f t="shared" si="46"/>
        <v>0</v>
      </c>
      <c r="W223" s="340">
        <f t="shared" si="46"/>
        <v>0</v>
      </c>
      <c r="X223" s="340">
        <f t="shared" si="46"/>
        <v>0</v>
      </c>
    </row>
    <row r="224" spans="3:24" ht="10.5" customHeight="1">
      <c r="C224" s="340">
        <f t="shared" si="43"/>
        <v>548</v>
      </c>
      <c r="D224" s="340">
        <f t="shared" si="43"/>
        <v>132</v>
      </c>
      <c r="E224" s="340">
        <f t="shared" si="45"/>
        <v>416</v>
      </c>
      <c r="F224" s="340">
        <f t="shared" si="45"/>
        <v>178</v>
      </c>
      <c r="G224" s="340">
        <f t="shared" si="45"/>
        <v>184</v>
      </c>
      <c r="H224" s="340">
        <f t="shared" si="45"/>
        <v>186</v>
      </c>
      <c r="I224" s="340">
        <f t="shared" si="45"/>
        <v>196</v>
      </c>
      <c r="J224" s="340">
        <f aca="true" t="shared" si="47" ref="J224:X224">SUM(J158,J131,J124,J77,J37,J30)</f>
        <v>47</v>
      </c>
      <c r="K224" s="340">
        <f t="shared" si="47"/>
        <v>248</v>
      </c>
      <c r="L224" s="340">
        <f t="shared" si="47"/>
        <v>30</v>
      </c>
      <c r="M224" s="340">
        <f t="shared" si="47"/>
        <v>218</v>
      </c>
      <c r="N224" s="340">
        <f t="shared" si="47"/>
        <v>182</v>
      </c>
      <c r="O224" s="340">
        <f t="shared" si="47"/>
        <v>23</v>
      </c>
      <c r="P224" s="340">
        <f t="shared" si="47"/>
        <v>159</v>
      </c>
      <c r="Q224" s="340">
        <f t="shared" si="47"/>
        <v>19</v>
      </c>
      <c r="R224" s="340">
        <f t="shared" si="47"/>
        <v>7</v>
      </c>
      <c r="S224" s="340">
        <f t="shared" si="47"/>
        <v>12</v>
      </c>
      <c r="T224" s="340">
        <f t="shared" si="47"/>
        <v>9</v>
      </c>
      <c r="U224" s="340">
        <f t="shared" si="47"/>
        <v>5</v>
      </c>
      <c r="V224" s="340">
        <f t="shared" si="47"/>
        <v>3</v>
      </c>
      <c r="W224" s="340">
        <f t="shared" si="47"/>
        <v>2</v>
      </c>
      <c r="X224" s="340">
        <f t="shared" si="47"/>
        <v>4</v>
      </c>
    </row>
    <row r="225" spans="3:24" ht="10.5" customHeight="1">
      <c r="C225" s="340">
        <f t="shared" si="43"/>
        <v>34</v>
      </c>
      <c r="D225" s="340">
        <f t="shared" si="43"/>
        <v>9</v>
      </c>
      <c r="E225" s="340">
        <f t="shared" si="45"/>
        <v>25</v>
      </c>
      <c r="F225" s="340">
        <f t="shared" si="45"/>
        <v>6</v>
      </c>
      <c r="G225" s="340">
        <f t="shared" si="45"/>
        <v>14</v>
      </c>
      <c r="H225" s="340">
        <f t="shared" si="45"/>
        <v>14</v>
      </c>
      <c r="I225" s="340">
        <f t="shared" si="45"/>
        <v>16</v>
      </c>
      <c r="J225" s="340">
        <f aca="true" t="shared" si="48" ref="J225:X225">SUM(J159,J132,J125,J78,J38,J31)</f>
        <v>8</v>
      </c>
      <c r="K225" s="340">
        <f t="shared" si="48"/>
        <v>11</v>
      </c>
      <c r="L225" s="340">
        <f t="shared" si="48"/>
        <v>3</v>
      </c>
      <c r="M225" s="340">
        <f t="shared" si="48"/>
        <v>8</v>
      </c>
      <c r="N225" s="340">
        <f t="shared" si="48"/>
        <v>10</v>
      </c>
      <c r="O225" s="340">
        <f t="shared" si="48"/>
        <v>3</v>
      </c>
      <c r="P225" s="340">
        <f t="shared" si="48"/>
        <v>7</v>
      </c>
      <c r="Q225" s="340">
        <f t="shared" si="48"/>
        <v>2</v>
      </c>
      <c r="R225" s="340">
        <f t="shared" si="48"/>
        <v>0</v>
      </c>
      <c r="S225" s="340">
        <f t="shared" si="48"/>
        <v>2</v>
      </c>
      <c r="T225" s="340">
        <f t="shared" si="48"/>
        <v>2</v>
      </c>
      <c r="U225" s="340">
        <f t="shared" si="48"/>
        <v>0</v>
      </c>
      <c r="V225" s="340">
        <f t="shared" si="48"/>
        <v>0</v>
      </c>
      <c r="W225" s="340">
        <f t="shared" si="48"/>
        <v>0</v>
      </c>
      <c r="X225" s="340">
        <f t="shared" si="48"/>
        <v>0</v>
      </c>
    </row>
    <row r="226" spans="3:24" ht="10.5" customHeight="1">
      <c r="C226" s="340">
        <f t="shared" si="43"/>
        <v>5</v>
      </c>
      <c r="D226" s="340">
        <f t="shared" si="43"/>
        <v>2</v>
      </c>
      <c r="E226" s="340">
        <f t="shared" si="45"/>
        <v>3</v>
      </c>
      <c r="F226" s="340">
        <f t="shared" si="45"/>
        <v>1</v>
      </c>
      <c r="G226" s="340">
        <f t="shared" si="45"/>
        <v>1</v>
      </c>
      <c r="H226" s="340">
        <f t="shared" si="45"/>
        <v>3</v>
      </c>
      <c r="I226" s="340">
        <f t="shared" si="45"/>
        <v>1</v>
      </c>
      <c r="J226" s="340">
        <f aca="true" t="shared" si="49" ref="J226:X226">SUM(J160,J133,J126,J79,J39,J32)</f>
        <v>1</v>
      </c>
      <c r="K226" s="340">
        <f t="shared" si="49"/>
        <v>4</v>
      </c>
      <c r="L226" s="340">
        <f t="shared" si="49"/>
        <v>1</v>
      </c>
      <c r="M226" s="340">
        <f t="shared" si="49"/>
        <v>3</v>
      </c>
      <c r="N226" s="340">
        <f t="shared" si="49"/>
        <v>2</v>
      </c>
      <c r="O226" s="340">
        <f t="shared" si="49"/>
        <v>1</v>
      </c>
      <c r="P226" s="340">
        <f t="shared" si="49"/>
        <v>1</v>
      </c>
      <c r="Q226" s="340">
        <f t="shared" si="49"/>
        <v>0</v>
      </c>
      <c r="R226" s="340">
        <f t="shared" si="49"/>
        <v>0</v>
      </c>
      <c r="S226" s="340">
        <f t="shared" si="49"/>
        <v>0</v>
      </c>
      <c r="T226" s="340">
        <f t="shared" si="49"/>
        <v>0</v>
      </c>
      <c r="U226" s="340">
        <f t="shared" si="49"/>
        <v>0</v>
      </c>
      <c r="V226" s="340">
        <f t="shared" si="49"/>
        <v>0</v>
      </c>
      <c r="W226" s="340">
        <f t="shared" si="49"/>
        <v>0</v>
      </c>
      <c r="X226" s="340">
        <f t="shared" si="49"/>
        <v>0</v>
      </c>
    </row>
    <row r="227" spans="3:24" ht="10.5" customHeight="1">
      <c r="C227" s="340">
        <f aca="true" t="shared" si="50" ref="C227:I227">SUM(C161,C134,C127,C80,C40,C33)</f>
        <v>4</v>
      </c>
      <c r="D227" s="340">
        <f t="shared" si="50"/>
        <v>2</v>
      </c>
      <c r="E227" s="340">
        <f t="shared" si="50"/>
        <v>2</v>
      </c>
      <c r="F227" s="340">
        <f t="shared" si="50"/>
        <v>1</v>
      </c>
      <c r="G227" s="340">
        <f t="shared" si="50"/>
        <v>2</v>
      </c>
      <c r="H227" s="340">
        <f t="shared" si="50"/>
        <v>1</v>
      </c>
      <c r="I227" s="340">
        <f t="shared" si="50"/>
        <v>2</v>
      </c>
      <c r="J227" s="340">
        <f aca="true" t="shared" si="51" ref="J227:X227">SUM(J161,J134,J127,J80,J40,J33)</f>
        <v>1</v>
      </c>
      <c r="K227" s="340">
        <f t="shared" si="51"/>
        <v>0</v>
      </c>
      <c r="L227" s="340">
        <f t="shared" si="51"/>
        <v>0</v>
      </c>
      <c r="M227" s="340">
        <f t="shared" si="51"/>
        <v>0</v>
      </c>
      <c r="N227" s="340">
        <f t="shared" si="51"/>
        <v>0</v>
      </c>
      <c r="O227" s="340">
        <f t="shared" si="51"/>
        <v>0</v>
      </c>
      <c r="P227" s="340">
        <f t="shared" si="51"/>
        <v>0</v>
      </c>
      <c r="Q227" s="340">
        <f t="shared" si="51"/>
        <v>0</v>
      </c>
      <c r="R227" s="340">
        <f t="shared" si="51"/>
        <v>0</v>
      </c>
      <c r="S227" s="340">
        <f t="shared" si="51"/>
        <v>0</v>
      </c>
      <c r="T227" s="340">
        <f t="shared" si="51"/>
        <v>0</v>
      </c>
      <c r="U227" s="340">
        <f t="shared" si="51"/>
        <v>0</v>
      </c>
      <c r="V227" s="340">
        <f t="shared" si="51"/>
        <v>0</v>
      </c>
      <c r="W227" s="340">
        <f t="shared" si="51"/>
        <v>0</v>
      </c>
      <c r="X227" s="340">
        <f t="shared" si="51"/>
        <v>0</v>
      </c>
    </row>
    <row r="228" spans="3:24" ht="10.5" customHeight="1">
      <c r="C228" s="340">
        <f>SUM(C224:C227)</f>
        <v>591</v>
      </c>
      <c r="D228" s="340">
        <f aca="true" t="shared" si="52" ref="D228:I228">SUM(D224:D227)</f>
        <v>145</v>
      </c>
      <c r="E228" s="340">
        <f t="shared" si="52"/>
        <v>446</v>
      </c>
      <c r="F228" s="340">
        <f t="shared" si="52"/>
        <v>186</v>
      </c>
      <c r="G228" s="340">
        <f t="shared" si="52"/>
        <v>201</v>
      </c>
      <c r="H228" s="340">
        <f t="shared" si="52"/>
        <v>204</v>
      </c>
      <c r="I228" s="340">
        <f t="shared" si="52"/>
        <v>215</v>
      </c>
      <c r="J228" s="340">
        <f aca="true" t="shared" si="53" ref="J228:X228">SUM(J224:J227)</f>
        <v>57</v>
      </c>
      <c r="K228" s="340">
        <f t="shared" si="53"/>
        <v>263</v>
      </c>
      <c r="L228" s="340">
        <f t="shared" si="53"/>
        <v>34</v>
      </c>
      <c r="M228" s="340">
        <f t="shared" si="53"/>
        <v>229</v>
      </c>
      <c r="N228" s="340">
        <f t="shared" si="53"/>
        <v>194</v>
      </c>
      <c r="O228" s="340">
        <f t="shared" si="53"/>
        <v>27</v>
      </c>
      <c r="P228" s="340">
        <f t="shared" si="53"/>
        <v>167</v>
      </c>
      <c r="Q228" s="340">
        <f t="shared" si="53"/>
        <v>21</v>
      </c>
      <c r="R228" s="340">
        <f t="shared" si="53"/>
        <v>7</v>
      </c>
      <c r="S228" s="340">
        <f t="shared" si="53"/>
        <v>14</v>
      </c>
      <c r="T228" s="340">
        <f t="shared" si="53"/>
        <v>11</v>
      </c>
      <c r="U228" s="340">
        <f t="shared" si="53"/>
        <v>5</v>
      </c>
      <c r="V228" s="340">
        <f t="shared" si="53"/>
        <v>3</v>
      </c>
      <c r="W228" s="340">
        <f t="shared" si="53"/>
        <v>2</v>
      </c>
      <c r="X228" s="340">
        <f t="shared" si="53"/>
        <v>4</v>
      </c>
    </row>
    <row r="229" spans="10:23" ht="10.5" customHeight="1">
      <c r="J229" s="312"/>
      <c r="K229" s="312"/>
      <c r="L229" s="312"/>
      <c r="M229" s="312"/>
      <c r="N229" s="312"/>
      <c r="O229" s="312"/>
      <c r="P229" s="312"/>
      <c r="Q229" s="312"/>
      <c r="R229" s="312"/>
      <c r="S229" s="312"/>
      <c r="T229" s="312"/>
      <c r="U229" s="312"/>
      <c r="V229" s="312"/>
      <c r="W229" s="312"/>
    </row>
    <row r="230" spans="1:24" ht="10.5" customHeight="1">
      <c r="A230" s="106" t="s">
        <v>80</v>
      </c>
      <c r="C230" s="340">
        <f>SUM(C222,C214)</f>
        <v>2126</v>
      </c>
      <c r="D230" s="340">
        <f aca="true" t="shared" si="54" ref="D230:I230">SUM(D222,D214)</f>
        <v>429</v>
      </c>
      <c r="E230" s="340">
        <f t="shared" si="54"/>
        <v>1697</v>
      </c>
      <c r="F230" s="340">
        <f t="shared" si="54"/>
        <v>589</v>
      </c>
      <c r="G230" s="340">
        <f t="shared" si="54"/>
        <v>788</v>
      </c>
      <c r="H230" s="340">
        <f t="shared" si="54"/>
        <v>749</v>
      </c>
      <c r="I230" s="340">
        <f t="shared" si="54"/>
        <v>888</v>
      </c>
      <c r="J230" s="340">
        <f aca="true" t="shared" si="55" ref="J230:X230">SUM(J222,J214)</f>
        <v>312</v>
      </c>
      <c r="K230" s="340">
        <f t="shared" si="55"/>
        <v>887</v>
      </c>
      <c r="L230" s="340">
        <f t="shared" si="55"/>
        <v>162</v>
      </c>
      <c r="M230" s="340">
        <f t="shared" si="55"/>
        <v>725</v>
      </c>
      <c r="N230" s="340">
        <f t="shared" si="55"/>
        <v>689</v>
      </c>
      <c r="O230" s="340">
        <f t="shared" si="55"/>
        <v>125</v>
      </c>
      <c r="P230" s="340">
        <f t="shared" si="55"/>
        <v>564</v>
      </c>
      <c r="Q230" s="340">
        <f t="shared" si="55"/>
        <v>132</v>
      </c>
      <c r="R230" s="340">
        <f t="shared" si="55"/>
        <v>50</v>
      </c>
      <c r="S230" s="340">
        <f t="shared" si="55"/>
        <v>82</v>
      </c>
      <c r="T230" s="340">
        <f t="shared" si="55"/>
        <v>96</v>
      </c>
      <c r="U230" s="340">
        <f t="shared" si="55"/>
        <v>14</v>
      </c>
      <c r="V230" s="340">
        <f t="shared" si="55"/>
        <v>8</v>
      </c>
      <c r="W230" s="340">
        <f t="shared" si="55"/>
        <v>6</v>
      </c>
      <c r="X230" s="340">
        <f t="shared" si="55"/>
        <v>12</v>
      </c>
    </row>
    <row r="231" spans="3:24" ht="10.5" customHeight="1">
      <c r="C231" s="340">
        <f>SUM(C223,C215)</f>
        <v>0</v>
      </c>
      <c r="D231" s="340">
        <f aca="true" t="shared" si="56" ref="D231:I233">SUM(D223,D215)</f>
        <v>0</v>
      </c>
      <c r="E231" s="340">
        <f t="shared" si="56"/>
        <v>0</v>
      </c>
      <c r="F231" s="340">
        <f t="shared" si="56"/>
        <v>0</v>
      </c>
      <c r="G231" s="340">
        <f t="shared" si="56"/>
        <v>0</v>
      </c>
      <c r="H231" s="340">
        <f t="shared" si="56"/>
        <v>0</v>
      </c>
      <c r="I231" s="340">
        <f t="shared" si="56"/>
        <v>0</v>
      </c>
      <c r="J231" s="340">
        <f aca="true" t="shared" si="57" ref="J231:X231">SUM(J223,J215)</f>
        <v>0</v>
      </c>
      <c r="K231" s="340">
        <f t="shared" si="57"/>
        <v>0</v>
      </c>
      <c r="L231" s="340">
        <f t="shared" si="57"/>
        <v>0</v>
      </c>
      <c r="M231" s="340">
        <f t="shared" si="57"/>
        <v>0</v>
      </c>
      <c r="N231" s="340">
        <f t="shared" si="57"/>
        <v>0</v>
      </c>
      <c r="O231" s="340">
        <f t="shared" si="57"/>
        <v>0</v>
      </c>
      <c r="P231" s="340">
        <f t="shared" si="57"/>
        <v>0</v>
      </c>
      <c r="Q231" s="340">
        <f t="shared" si="57"/>
        <v>0</v>
      </c>
      <c r="R231" s="340">
        <f t="shared" si="57"/>
        <v>0</v>
      </c>
      <c r="S231" s="340">
        <f t="shared" si="57"/>
        <v>0</v>
      </c>
      <c r="T231" s="340">
        <f t="shared" si="57"/>
        <v>0</v>
      </c>
      <c r="U231" s="340">
        <f t="shared" si="57"/>
        <v>0</v>
      </c>
      <c r="V231" s="340">
        <f t="shared" si="57"/>
        <v>0</v>
      </c>
      <c r="W231" s="340">
        <f t="shared" si="57"/>
        <v>0</v>
      </c>
      <c r="X231" s="340">
        <f t="shared" si="57"/>
        <v>0</v>
      </c>
    </row>
    <row r="232" spans="3:24" ht="10.5" customHeight="1">
      <c r="C232" s="340">
        <f>SUM(C224,C216)</f>
        <v>1323</v>
      </c>
      <c r="D232" s="340">
        <f t="shared" si="56"/>
        <v>242</v>
      </c>
      <c r="E232" s="340">
        <f t="shared" si="56"/>
        <v>1081</v>
      </c>
      <c r="F232" s="340">
        <f t="shared" si="56"/>
        <v>405</v>
      </c>
      <c r="G232" s="340">
        <f t="shared" si="56"/>
        <v>481</v>
      </c>
      <c r="H232" s="340">
        <f t="shared" si="56"/>
        <v>437</v>
      </c>
      <c r="I232" s="340">
        <f t="shared" si="56"/>
        <v>537</v>
      </c>
      <c r="J232" s="340">
        <f aca="true" t="shared" si="58" ref="J232:X232">SUM(J224,J216)</f>
        <v>173</v>
      </c>
      <c r="K232" s="340">
        <f t="shared" si="58"/>
        <v>546</v>
      </c>
      <c r="L232" s="340">
        <f t="shared" si="58"/>
        <v>72</v>
      </c>
      <c r="M232" s="340">
        <f t="shared" si="58"/>
        <v>474</v>
      </c>
      <c r="N232" s="340">
        <f t="shared" si="58"/>
        <v>420</v>
      </c>
      <c r="O232" s="340">
        <f t="shared" si="58"/>
        <v>51</v>
      </c>
      <c r="P232" s="340">
        <f t="shared" si="58"/>
        <v>369</v>
      </c>
      <c r="Q232" s="340">
        <f t="shared" si="58"/>
        <v>82</v>
      </c>
      <c r="R232" s="340">
        <f t="shared" si="58"/>
        <v>34</v>
      </c>
      <c r="S232" s="340">
        <f t="shared" si="58"/>
        <v>48</v>
      </c>
      <c r="T232" s="340">
        <f t="shared" si="58"/>
        <v>54</v>
      </c>
      <c r="U232" s="340">
        <f t="shared" si="58"/>
        <v>10</v>
      </c>
      <c r="V232" s="340">
        <f t="shared" si="58"/>
        <v>7</v>
      </c>
      <c r="W232" s="340">
        <f t="shared" si="58"/>
        <v>3</v>
      </c>
      <c r="X232" s="340">
        <f t="shared" si="58"/>
        <v>8</v>
      </c>
    </row>
    <row r="233" spans="3:24" ht="10.5" customHeight="1">
      <c r="C233" s="340">
        <f>SUM(C225,C217)</f>
        <v>696</v>
      </c>
      <c r="D233" s="340">
        <f t="shared" si="56"/>
        <v>158</v>
      </c>
      <c r="E233" s="340">
        <f t="shared" si="56"/>
        <v>538</v>
      </c>
      <c r="F233" s="340">
        <f t="shared" si="56"/>
        <v>148</v>
      </c>
      <c r="G233" s="340">
        <f t="shared" si="56"/>
        <v>276</v>
      </c>
      <c r="H233" s="340">
        <f t="shared" si="56"/>
        <v>272</v>
      </c>
      <c r="I233" s="340">
        <f t="shared" si="56"/>
        <v>302</v>
      </c>
      <c r="J233" s="340">
        <f aca="true" t="shared" si="59" ref="J233:X233">SUM(J225,J217)</f>
        <v>118</v>
      </c>
      <c r="K233" s="340">
        <f t="shared" si="59"/>
        <v>299</v>
      </c>
      <c r="L233" s="340">
        <f t="shared" si="59"/>
        <v>77</v>
      </c>
      <c r="M233" s="340">
        <f t="shared" si="59"/>
        <v>222</v>
      </c>
      <c r="N233" s="340">
        <f t="shared" si="59"/>
        <v>237</v>
      </c>
      <c r="O233" s="340">
        <f t="shared" si="59"/>
        <v>64</v>
      </c>
      <c r="P233" s="340">
        <f t="shared" si="59"/>
        <v>173</v>
      </c>
      <c r="Q233" s="340">
        <f t="shared" si="59"/>
        <v>48</v>
      </c>
      <c r="R233" s="340">
        <f t="shared" si="59"/>
        <v>15</v>
      </c>
      <c r="S233" s="340">
        <f t="shared" si="59"/>
        <v>33</v>
      </c>
      <c r="T233" s="340">
        <f t="shared" si="59"/>
        <v>40</v>
      </c>
      <c r="U233" s="340">
        <f t="shared" si="59"/>
        <v>4</v>
      </c>
      <c r="V233" s="340">
        <f t="shared" si="59"/>
        <v>1</v>
      </c>
      <c r="W233" s="340">
        <f t="shared" si="59"/>
        <v>3</v>
      </c>
      <c r="X233" s="340">
        <f t="shared" si="59"/>
        <v>4</v>
      </c>
    </row>
    <row r="234" spans="3:24" ht="10.5" customHeight="1">
      <c r="C234" s="340">
        <f aca="true" t="shared" si="60" ref="C234:I234">SUM(C226,C218)</f>
        <v>77</v>
      </c>
      <c r="D234" s="340">
        <f t="shared" si="60"/>
        <v>16</v>
      </c>
      <c r="E234" s="340">
        <f t="shared" si="60"/>
        <v>61</v>
      </c>
      <c r="F234" s="340">
        <f t="shared" si="60"/>
        <v>27</v>
      </c>
      <c r="G234" s="340">
        <f t="shared" si="60"/>
        <v>22</v>
      </c>
      <c r="H234" s="340">
        <f t="shared" si="60"/>
        <v>28</v>
      </c>
      <c r="I234" s="340">
        <f t="shared" si="60"/>
        <v>34</v>
      </c>
      <c r="J234" s="340">
        <f aca="true" t="shared" si="61" ref="J234:X234">SUM(J226,J218)</f>
        <v>14</v>
      </c>
      <c r="K234" s="340">
        <f t="shared" si="61"/>
        <v>29</v>
      </c>
      <c r="L234" s="340">
        <f t="shared" si="61"/>
        <v>8</v>
      </c>
      <c r="M234" s="340">
        <f t="shared" si="61"/>
        <v>21</v>
      </c>
      <c r="N234" s="340">
        <f t="shared" si="61"/>
        <v>19</v>
      </c>
      <c r="O234" s="340">
        <f t="shared" si="61"/>
        <v>5</v>
      </c>
      <c r="P234" s="340">
        <f t="shared" si="61"/>
        <v>14</v>
      </c>
      <c r="Q234" s="340">
        <f t="shared" si="61"/>
        <v>2</v>
      </c>
      <c r="R234" s="340">
        <f t="shared" si="61"/>
        <v>1</v>
      </c>
      <c r="S234" s="340">
        <f t="shared" si="61"/>
        <v>1</v>
      </c>
      <c r="T234" s="340">
        <f t="shared" si="61"/>
        <v>2</v>
      </c>
      <c r="U234" s="340">
        <f t="shared" si="61"/>
        <v>0</v>
      </c>
      <c r="V234" s="340">
        <f t="shared" si="61"/>
        <v>0</v>
      </c>
      <c r="W234" s="340">
        <f t="shared" si="61"/>
        <v>0</v>
      </c>
      <c r="X234" s="340">
        <f t="shared" si="61"/>
        <v>0</v>
      </c>
    </row>
    <row r="235" spans="3:24" ht="10.5" customHeight="1">
      <c r="C235" s="340" t="e">
        <f aca="true" t="shared" si="62" ref="C235:I235">SUM(C227,C219)</f>
        <v>#REF!</v>
      </c>
      <c r="D235" s="340">
        <f t="shared" si="62"/>
        <v>13</v>
      </c>
      <c r="E235" s="340">
        <f t="shared" si="62"/>
        <v>17</v>
      </c>
      <c r="F235" s="340">
        <f t="shared" si="62"/>
        <v>9</v>
      </c>
      <c r="G235" s="340">
        <f t="shared" si="62"/>
        <v>9</v>
      </c>
      <c r="H235" s="340">
        <f t="shared" si="62"/>
        <v>12</v>
      </c>
      <c r="I235" s="340">
        <f t="shared" si="62"/>
        <v>15</v>
      </c>
      <c r="J235" s="340">
        <f aca="true" t="shared" si="63" ref="J235:X235">SUM(J227,J219)</f>
        <v>7</v>
      </c>
      <c r="K235" s="340">
        <f t="shared" si="63"/>
        <v>13</v>
      </c>
      <c r="L235" s="340">
        <f t="shared" si="63"/>
        <v>5</v>
      </c>
      <c r="M235" s="340">
        <f t="shared" si="63"/>
        <v>8</v>
      </c>
      <c r="N235" s="340">
        <f t="shared" si="63"/>
        <v>13</v>
      </c>
      <c r="O235" s="340">
        <f t="shared" si="63"/>
        <v>5</v>
      </c>
      <c r="P235" s="340">
        <f t="shared" si="63"/>
        <v>8</v>
      </c>
      <c r="Q235" s="340">
        <f t="shared" si="63"/>
        <v>0</v>
      </c>
      <c r="R235" s="340">
        <f t="shared" si="63"/>
        <v>0</v>
      </c>
      <c r="S235" s="340">
        <f t="shared" si="63"/>
        <v>0</v>
      </c>
      <c r="T235" s="340">
        <f t="shared" si="63"/>
        <v>0</v>
      </c>
      <c r="U235" s="340">
        <f t="shared" si="63"/>
        <v>0</v>
      </c>
      <c r="V235" s="340">
        <f t="shared" si="63"/>
        <v>0</v>
      </c>
      <c r="W235" s="340">
        <f t="shared" si="63"/>
        <v>0</v>
      </c>
      <c r="X235" s="340">
        <f t="shared" si="63"/>
        <v>0</v>
      </c>
    </row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</sheetData>
  <mergeCells count="169">
    <mergeCell ref="S46:S47"/>
    <mergeCell ref="R46:R47"/>
    <mergeCell ref="T46:T47"/>
    <mergeCell ref="W46:W47"/>
    <mergeCell ref="V46:V47"/>
    <mergeCell ref="U46:U47"/>
    <mergeCell ref="X46:X47"/>
    <mergeCell ref="Y186:Y187"/>
    <mergeCell ref="Z186:Z187"/>
    <mergeCell ref="AA186:AA187"/>
    <mergeCell ref="Y179:Y180"/>
    <mergeCell ref="Z179:Z180"/>
    <mergeCell ref="AA179:AA180"/>
    <mergeCell ref="A50:X50"/>
    <mergeCell ref="O112:O113"/>
    <mergeCell ref="P112:P113"/>
    <mergeCell ref="AB186:AB187"/>
    <mergeCell ref="U186:U187"/>
    <mergeCell ref="V186:V187"/>
    <mergeCell ref="W186:W187"/>
    <mergeCell ref="X186:X187"/>
    <mergeCell ref="AB179:AB180"/>
    <mergeCell ref="U179:U180"/>
    <mergeCell ref="V179:V180"/>
    <mergeCell ref="W179:W180"/>
    <mergeCell ref="X179:X180"/>
    <mergeCell ref="X32:X33"/>
    <mergeCell ref="W39:W40"/>
    <mergeCell ref="X39:X40"/>
    <mergeCell ref="R32:R33"/>
    <mergeCell ref="V32:V33"/>
    <mergeCell ref="S32:S33"/>
    <mergeCell ref="R39:R40"/>
    <mergeCell ref="S39:S40"/>
    <mergeCell ref="T39:T40"/>
    <mergeCell ref="V39:V40"/>
    <mergeCell ref="T32:T33"/>
    <mergeCell ref="W32:W33"/>
    <mergeCell ref="B112:B113"/>
    <mergeCell ref="K112:K113"/>
    <mergeCell ref="L112:L113"/>
    <mergeCell ref="U112:U113"/>
    <mergeCell ref="Q112:Q113"/>
    <mergeCell ref="R112:R113"/>
    <mergeCell ref="S112:S113"/>
    <mergeCell ref="T112:T113"/>
    <mergeCell ref="M112:M113"/>
    <mergeCell ref="N112:N113"/>
    <mergeCell ref="V112:V113"/>
    <mergeCell ref="W112:W113"/>
    <mergeCell ref="X86:X87"/>
    <mergeCell ref="X93:X94"/>
    <mergeCell ref="X112:X113"/>
    <mergeCell ref="V93:V94"/>
    <mergeCell ref="W93:W94"/>
    <mergeCell ref="U86:U87"/>
    <mergeCell ref="V86:V87"/>
    <mergeCell ref="W86:W87"/>
    <mergeCell ref="U93:U94"/>
    <mergeCell ref="Q86:Q87"/>
    <mergeCell ref="R86:R87"/>
    <mergeCell ref="S86:S87"/>
    <mergeCell ref="T86:T87"/>
    <mergeCell ref="Q93:Q94"/>
    <mergeCell ref="R93:R94"/>
    <mergeCell ref="S93:S94"/>
    <mergeCell ref="T93:T94"/>
    <mergeCell ref="Q18:Q19"/>
    <mergeCell ref="R18:R19"/>
    <mergeCell ref="S18:S19"/>
    <mergeCell ref="T18:T19"/>
    <mergeCell ref="V25:V26"/>
    <mergeCell ref="W25:W26"/>
    <mergeCell ref="X25:X26"/>
    <mergeCell ref="U18:U19"/>
    <mergeCell ref="V18:V19"/>
    <mergeCell ref="W18:W19"/>
    <mergeCell ref="X18:X19"/>
    <mergeCell ref="Q46:Q47"/>
    <mergeCell ref="Q32:Q33"/>
    <mergeCell ref="U32:U33"/>
    <mergeCell ref="U25:U26"/>
    <mergeCell ref="U39:U40"/>
    <mergeCell ref="Q39:Q40"/>
    <mergeCell ref="Q25:Q26"/>
    <mergeCell ref="R25:R26"/>
    <mergeCell ref="S25:S26"/>
    <mergeCell ref="T25:T26"/>
    <mergeCell ref="U65:U66"/>
    <mergeCell ref="V65:V66"/>
    <mergeCell ref="W65:W66"/>
    <mergeCell ref="X65:X66"/>
    <mergeCell ref="Q65:Q66"/>
    <mergeCell ref="R65:R66"/>
    <mergeCell ref="S65:S66"/>
    <mergeCell ref="T65:T66"/>
    <mergeCell ref="U72:U73"/>
    <mergeCell ref="V72:V73"/>
    <mergeCell ref="W72:W73"/>
    <mergeCell ref="X72:X73"/>
    <mergeCell ref="Q72:Q73"/>
    <mergeCell ref="R72:R73"/>
    <mergeCell ref="S72:S73"/>
    <mergeCell ref="T72:T73"/>
    <mergeCell ref="U79:U80"/>
    <mergeCell ref="V79:V80"/>
    <mergeCell ref="W79:W80"/>
    <mergeCell ref="X79:X80"/>
    <mergeCell ref="Q79:Q80"/>
    <mergeCell ref="R79:R80"/>
    <mergeCell ref="S79:S80"/>
    <mergeCell ref="T79:T80"/>
    <mergeCell ref="U119:U120"/>
    <mergeCell ref="V119:V120"/>
    <mergeCell ref="W119:W120"/>
    <mergeCell ref="X119:X120"/>
    <mergeCell ref="Q119:Q120"/>
    <mergeCell ref="R119:R120"/>
    <mergeCell ref="S119:S120"/>
    <mergeCell ref="T119:T120"/>
    <mergeCell ref="X133:X134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V140:V141"/>
    <mergeCell ref="W140:W141"/>
    <mergeCell ref="X140:X141"/>
    <mergeCell ref="Q133:Q134"/>
    <mergeCell ref="R133:R134"/>
    <mergeCell ref="S133:S134"/>
    <mergeCell ref="T133:T134"/>
    <mergeCell ref="U133:U134"/>
    <mergeCell ref="V133:V134"/>
    <mergeCell ref="W133:W134"/>
    <mergeCell ref="R140:R141"/>
    <mergeCell ref="S140:S141"/>
    <mergeCell ref="T140:T141"/>
    <mergeCell ref="U140:U141"/>
    <mergeCell ref="U167:U168"/>
    <mergeCell ref="V167:V168"/>
    <mergeCell ref="W167:W168"/>
    <mergeCell ref="X167:X168"/>
    <mergeCell ref="Q167:Q168"/>
    <mergeCell ref="R167:R168"/>
    <mergeCell ref="S167:S168"/>
    <mergeCell ref="T167:T168"/>
    <mergeCell ref="U160:U161"/>
    <mergeCell ref="V160:V161"/>
    <mergeCell ref="W160:W161"/>
    <mergeCell ref="X160:X161"/>
    <mergeCell ref="Q160:Q161"/>
    <mergeCell ref="R160:R161"/>
    <mergeCell ref="S160:S161"/>
    <mergeCell ref="T160:T161"/>
    <mergeCell ref="C148:H148"/>
    <mergeCell ref="A2:B2"/>
    <mergeCell ref="A145:X145"/>
    <mergeCell ref="C6:H6"/>
    <mergeCell ref="K100:P100"/>
    <mergeCell ref="C53:H53"/>
    <mergeCell ref="C100:H100"/>
    <mergeCell ref="F7:H9"/>
    <mergeCell ref="A97:X97"/>
    <mergeCell ref="Q140:Q141"/>
  </mergeCells>
  <printOptions horizontalCentered="1"/>
  <pageMargins left="0.2755905511811024" right="0.1968503937007874" top="0.5" bottom="0.4" header="0.32" footer="0.22"/>
  <pageSetup fitToHeight="4" horizontalDpi="300" verticalDpi="300" orientation="landscape" paperSize="9" r:id="rId1"/>
  <headerFooter alignWithMargins="0">
    <oddFooter>&amp;R&amp;10
&amp;12
...</oddFooter>
  </headerFooter>
  <rowBreaks count="3" manualBreakCount="3">
    <brk id="49" max="24" man="1"/>
    <brk id="96" max="24" man="1"/>
    <brk id="14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Auszubildende nach Ländern</dc:title>
  <dc:subject/>
  <dc:creator>APC</dc:creator>
  <cp:keywords/>
  <dc:description/>
  <cp:lastModifiedBy>HeymA</cp:lastModifiedBy>
  <cp:lastPrinted>2007-05-09T08:25:11Z</cp:lastPrinted>
  <dcterms:created xsi:type="dcterms:W3CDTF">1999-03-16T08:07:54Z</dcterms:created>
  <dcterms:modified xsi:type="dcterms:W3CDTF">2007-06-22T11:47:05Z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749197264</vt:i4>
  </property>
  <property fmtid="{D5CDD505-2E9C-101B-9397-08002B2CF9AE}" pid="3" name="_EmailSubject">
    <vt:lpwstr>Ausbildungsstatistik 2006Mail.xls</vt:lpwstr>
  </property>
  <property fmtid="{D5CDD505-2E9C-101B-9397-08002B2CF9AE}" pid="4" name="_AuthorEmail">
    <vt:lpwstr>Andreas.Heym@bmelv.bund.de</vt:lpwstr>
  </property>
  <property fmtid="{D5CDD505-2E9C-101B-9397-08002B2CF9AE}" pid="5" name="_AuthorEmailDisplayName">
    <vt:lpwstr>Heym, Andreas</vt:lpwstr>
  </property>
  <property fmtid="{D5CDD505-2E9C-101B-9397-08002B2CF9AE}" pid="6" name="_PreviousAdHocReviewCycleID">
    <vt:i4>1930010488</vt:i4>
  </property>
</Properties>
</file>